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tabRatio="868" activeTab="5"/>
  </bookViews>
  <sheets>
    <sheet name="Társulás mérleg" sheetId="1" r:id="rId1"/>
    <sheet name="Bevétel-kiadás Társ" sheetId="2" r:id="rId2"/>
    <sheet name=" Óvoda bevétel" sheetId="3" r:id="rId3"/>
    <sheet name="óvoda bev. jogc." sheetId="4" r:id="rId4"/>
    <sheet name="Óvoda kiadás" sheetId="5" r:id="rId5"/>
    <sheet name="óvoda elszámolás" sheetId="6" r:id="rId6"/>
  </sheets>
  <externalReferences>
    <externalReference r:id="rId9"/>
    <externalReference r:id="rId10"/>
  </externalReferences>
  <definedNames>
    <definedName name="beruh">'[1]4.1. táj.'!#REF!</definedName>
    <definedName name="intézmények">'[2]4.1. táj.'!#REF!</definedName>
    <definedName name="_xlnm.Print_Area" localSheetId="2">' Óvoda bevétel'!$A$1:$F$30</definedName>
    <definedName name="_xlnm.Print_Area" localSheetId="5">'óvoda elszámolás'!$A$1:$I$43</definedName>
    <definedName name="_xlnm.Print_Area" localSheetId="4">'Óvoda kiadás'!$A$1:$H$104</definedName>
    <definedName name="_xlnm.Print_Area" localSheetId="0">'Társulás mérleg'!$A$1:$E$34</definedName>
  </definedNames>
  <calcPr fullCalcOnLoad="1"/>
</workbook>
</file>

<file path=xl/sharedStrings.xml><?xml version="1.0" encoding="utf-8"?>
<sst xmlns="http://schemas.openxmlformats.org/spreadsheetml/2006/main" count="330" uniqueCount="247">
  <si>
    <t>ÖSSZESEN:</t>
  </si>
  <si>
    <t>BEVÉTELEK ÖSSZESEN:</t>
  </si>
  <si>
    <t>Létszám (fő)</t>
  </si>
  <si>
    <t>Létszámkeret:</t>
  </si>
  <si>
    <t>Munkaadót terhelő járulékok</t>
  </si>
  <si>
    <t>Készletbeszerzés</t>
  </si>
  <si>
    <t>Munkaruha,védőruha</t>
  </si>
  <si>
    <t>Közalkalmazottak alapilletménye</t>
  </si>
  <si>
    <t>Gyógyszerbeszerzés</t>
  </si>
  <si>
    <t>Vásárolt élelmezés</t>
  </si>
  <si>
    <t>Könyvbeszerzés</t>
  </si>
  <si>
    <t>Közalkalmazottak közlekedési költségtérítés</t>
  </si>
  <si>
    <t>Irodaszer, nyomtatvány beszerzés</t>
  </si>
  <si>
    <t>Folyóiratbeszerzés</t>
  </si>
  <si>
    <t>Összesen:</t>
  </si>
  <si>
    <t>Nem adatátviteli célú távközlési díjak</t>
  </si>
  <si>
    <t>Gázenergia-szolgáltatás díjak</t>
  </si>
  <si>
    <t>Villamosenergia-szolgáltatás díjak</t>
  </si>
  <si>
    <t>Víz-,csatornadíjak</t>
  </si>
  <si>
    <t>Köveskál</t>
  </si>
  <si>
    <t>Mindszentkálla</t>
  </si>
  <si>
    <t>Szentbékkálla</t>
  </si>
  <si>
    <t>Balatonhenye</t>
  </si>
  <si>
    <t>eFt</t>
  </si>
  <si>
    <t>Óvodai intézményi étkeztetés</t>
  </si>
  <si>
    <t>Óvodai nevelés és ellátás</t>
  </si>
  <si>
    <t>Szolgáltatások</t>
  </si>
  <si>
    <t>Étkeztetés támogatása</t>
  </si>
  <si>
    <t>a)</t>
  </si>
  <si>
    <t>b)</t>
  </si>
  <si>
    <t>c)</t>
  </si>
  <si>
    <t>Közalkalmazottak cafetéria juttatása</t>
  </si>
  <si>
    <t>gázellenőrzés, egyéb karbantartási javítási munkák</t>
  </si>
  <si>
    <t>kéményseprési díj</t>
  </si>
  <si>
    <t>poroltó ellenőrzés</t>
  </si>
  <si>
    <t>munkaegészségügyi ellátás</t>
  </si>
  <si>
    <t>szemétszállítás</t>
  </si>
  <si>
    <t>rágcsálóírtás</t>
  </si>
  <si>
    <t xml:space="preserve">Kiadások összesen: </t>
  </si>
  <si>
    <t>d)</t>
  </si>
  <si>
    <t>Felosztandó költség meghatározása</t>
  </si>
  <si>
    <t>Óvodai nevelés</t>
  </si>
  <si>
    <t>Állami támogatás</t>
  </si>
  <si>
    <t>Felosztandó költség:</t>
  </si>
  <si>
    <t>e</t>
  </si>
  <si>
    <t>Létszámadatok</t>
  </si>
  <si>
    <t xml:space="preserve">Összesen: </t>
  </si>
  <si>
    <t>8/12</t>
  </si>
  <si>
    <t>4/12</t>
  </si>
  <si>
    <t>Állami támogatás:</t>
  </si>
  <si>
    <t>előirányzat - csoportonként</t>
  </si>
  <si>
    <t>Közös Fenntartású Napközi-Otthonos Óvoda</t>
  </si>
  <si>
    <t>Közös Fenntartású Napközi-Otthonos</t>
  </si>
  <si>
    <t>Köveskál és Térsége Óvoda Társulás</t>
  </si>
  <si>
    <t>091110 Óvodai nevelés, ellátás szakmai feladata</t>
  </si>
  <si>
    <t>Foglalkoztatottak személyi juttatásai</t>
  </si>
  <si>
    <t>Közalkalmazottak egyéb személyi juttatása</t>
  </si>
  <si>
    <t>091140 Óvodai nevelés, ellátás működtetési feladatai</t>
  </si>
  <si>
    <t>Üzemeltetési anyagok beszerzése</t>
  </si>
  <si>
    <t>Szolgáltatási kiadások</t>
  </si>
  <si>
    <t>Kommunikációs szolgáltatások</t>
  </si>
  <si>
    <t>Közüzemi díjak</t>
  </si>
  <si>
    <t>Karbantartási,kisjavítási szolgáltatások</t>
  </si>
  <si>
    <t>Egyéb szolgáltatások</t>
  </si>
  <si>
    <t>pénzügyi szolgáltatások kiadás teljesítése</t>
  </si>
  <si>
    <t>Kiküldetések, reklám- és propagandakiadások</t>
  </si>
  <si>
    <t>Kiküldetések kiadásai</t>
  </si>
  <si>
    <t>Különféle befizetések és egyéb dologi kiadások</t>
  </si>
  <si>
    <t>Működési célú előzetesen felszámított általános forgalmi adó</t>
  </si>
  <si>
    <t>Dologi kiadás</t>
  </si>
  <si>
    <t>szállítási szolgáltatások</t>
  </si>
  <si>
    <t>Különféle befizetések egyéb dolgogi kiadások</t>
  </si>
  <si>
    <t>jogcím - csoportonként</t>
  </si>
  <si>
    <t>Támogatások, támogatásértékű bevételek</t>
  </si>
  <si>
    <t>Működési célú támogatás  átvétel önkormányzatoktól</t>
  </si>
  <si>
    <t xml:space="preserve">Működési célú támogatás  átvétel fenntartótól állami </t>
  </si>
  <si>
    <t>Felügyeleti támogatás társulástól</t>
  </si>
  <si>
    <t>Működési bevétel</t>
  </si>
  <si>
    <t>B816</t>
  </si>
  <si>
    <t>Központi irányító szervi támogatás</t>
  </si>
  <si>
    <t>B405</t>
  </si>
  <si>
    <t>K3</t>
  </si>
  <si>
    <t>K33</t>
  </si>
  <si>
    <t>K332</t>
  </si>
  <si>
    <t>K35</t>
  </si>
  <si>
    <t>K351</t>
  </si>
  <si>
    <t>K1101</t>
  </si>
  <si>
    <t>Törvény szerinti illetmények, munkabérek</t>
  </si>
  <si>
    <t>K2</t>
  </si>
  <si>
    <t>K31</t>
  </si>
  <si>
    <t>K311</t>
  </si>
  <si>
    <t>Szakmai anyagok beszerzése</t>
  </si>
  <si>
    <t>K312</t>
  </si>
  <si>
    <t>K32</t>
  </si>
  <si>
    <t>K331</t>
  </si>
  <si>
    <t>K334</t>
  </si>
  <si>
    <t>K337</t>
  </si>
  <si>
    <t>K11011</t>
  </si>
  <si>
    <t>K11131</t>
  </si>
  <si>
    <t>K11091</t>
  </si>
  <si>
    <t>K11071</t>
  </si>
  <si>
    <t>K211</t>
  </si>
  <si>
    <t>K271       Munkáltató által fizetett személyi jövedelemadó</t>
  </si>
  <si>
    <t>K3111</t>
  </si>
  <si>
    <t>K31121</t>
  </si>
  <si>
    <t>K31132</t>
  </si>
  <si>
    <t>Egyéb információhordozók</t>
  </si>
  <si>
    <t>K31221</t>
  </si>
  <si>
    <t>K31241</t>
  </si>
  <si>
    <t>K31252</t>
  </si>
  <si>
    <t>Nyomtatást segítő anyagok</t>
  </si>
  <si>
    <t xml:space="preserve">K31261 </t>
  </si>
  <si>
    <t>K322</t>
  </si>
  <si>
    <t>K321</t>
  </si>
  <si>
    <t>Informatikai szolgáltatások igénybevétele</t>
  </si>
  <si>
    <t>096015 Gyermekétkeztetés köznevelési intézményben</t>
  </si>
  <si>
    <t>018030 Támogatási célú finanszírozási műveletek</t>
  </si>
  <si>
    <t>B813</t>
  </si>
  <si>
    <t>Előző évi működési költségvetési maradványának igénybevétele</t>
  </si>
  <si>
    <t>Kiadások összesen</t>
  </si>
  <si>
    <t>Finanszírozási kiadások</t>
  </si>
  <si>
    <t>Egyéb felhalmozási célú kiadások</t>
  </si>
  <si>
    <t>Felújítások</t>
  </si>
  <si>
    <t>Beruházások</t>
  </si>
  <si>
    <t>Egyéb működési célú kiadások</t>
  </si>
  <si>
    <t>Ellátottak pénzbeli juttatásai</t>
  </si>
  <si>
    <t>Dologi kiadások</t>
  </si>
  <si>
    <t>Munkaadókat terhelő járulékok</t>
  </si>
  <si>
    <t>Személyi juttatások</t>
  </si>
  <si>
    <t>Kiadások</t>
  </si>
  <si>
    <t>Megnevezés</t>
  </si>
  <si>
    <t>Bevételek összesen</t>
  </si>
  <si>
    <t>Finanszírozási bevételek</t>
  </si>
  <si>
    <t>Felhalmozási célú átvett pénzeszközök</t>
  </si>
  <si>
    <t>Működési célú átvett pénzeszközök</t>
  </si>
  <si>
    <t>Felhalmozási bevételek</t>
  </si>
  <si>
    <t>Működési bevételek</t>
  </si>
  <si>
    <t>Működési célú támogatások</t>
  </si>
  <si>
    <t>Bevételek</t>
  </si>
  <si>
    <t>Összevont költségvetési mérleg</t>
  </si>
  <si>
    <t>Kiadások összesen:</t>
  </si>
  <si>
    <t>Központi, irányító szervi támogatás folyósítása</t>
  </si>
  <si>
    <t>KIADÁSOK</t>
  </si>
  <si>
    <t xml:space="preserve">Bevétel összesen: </t>
  </si>
  <si>
    <t>Egyéb működési célú támogatások államházt. belülről</t>
  </si>
  <si>
    <t>BEVÉTELEK</t>
  </si>
  <si>
    <t>Ellátási díjak</t>
  </si>
  <si>
    <t xml:space="preserve">Közös Fenntartású Napközi-Otthonos Óvoda </t>
  </si>
  <si>
    <t>Pénzmaradvány fel nem használt része</t>
  </si>
  <si>
    <t>K251</t>
  </si>
  <si>
    <t>Táppénz hozzájárulás</t>
  </si>
  <si>
    <t>egyéb karbantartási munkák</t>
  </si>
  <si>
    <t>egyéb szolgáltatási kiadások</t>
  </si>
  <si>
    <t>eredeti előirányzat</t>
  </si>
  <si>
    <t>B1</t>
  </si>
  <si>
    <t>B8</t>
  </si>
  <si>
    <t>K1</t>
  </si>
  <si>
    <t>B408</t>
  </si>
  <si>
    <t>Kamatbevételek</t>
  </si>
  <si>
    <t xml:space="preserve">B408  </t>
  </si>
  <si>
    <t>K6</t>
  </si>
  <si>
    <t>B4</t>
  </si>
  <si>
    <t>friss homok a homokozóba 3 m3</t>
  </si>
  <si>
    <t>telefondíj</t>
  </si>
  <si>
    <t>postaköltség</t>
  </si>
  <si>
    <t>Kamatbevétel</t>
  </si>
  <si>
    <t>Működési célú támogatások államháztartáson belülről</t>
  </si>
  <si>
    <t>B2</t>
  </si>
  <si>
    <t>Felhalmozási célú támogatások államháztartáson belülről</t>
  </si>
  <si>
    <t>B5</t>
  </si>
  <si>
    <t>B6</t>
  </si>
  <si>
    <t>B7</t>
  </si>
  <si>
    <t>K4</t>
  </si>
  <si>
    <t>K5</t>
  </si>
  <si>
    <t>K7</t>
  </si>
  <si>
    <t>K8</t>
  </si>
  <si>
    <t>K9</t>
  </si>
  <si>
    <t>eredeti előírányzat</t>
  </si>
  <si>
    <t>K355</t>
  </si>
  <si>
    <t>Egyéb dologi kiadások</t>
  </si>
  <si>
    <t>Szakmai tevékenységet segítő szolgáltatás</t>
  </si>
  <si>
    <t>egyéb informatikai szolgáltatások</t>
  </si>
  <si>
    <t>091140 Óvodai nevelés, ellátás működtetési  feladatai</t>
  </si>
  <si>
    <t>Óvodai neveléshez</t>
  </si>
  <si>
    <t>Óvodai étkeztetéshez</t>
  </si>
  <si>
    <t>eredeti  előírányzat</t>
  </si>
  <si>
    <t>Egyéb anyagbeszerzés óvodai munkához</t>
  </si>
  <si>
    <t>K64</t>
  </si>
  <si>
    <t>Tárgyi eszközök beszerzése, létesítése</t>
  </si>
  <si>
    <t>K67</t>
  </si>
  <si>
    <t>Beruházási célú előzetesen felszámított általános forgalmi adó</t>
  </si>
  <si>
    <t>Önkormányzatok által felosztandó</t>
  </si>
  <si>
    <t>Ft</t>
  </si>
  <si>
    <t>K1106</t>
  </si>
  <si>
    <t>Jubileumi jutalom</t>
  </si>
  <si>
    <t>K63</t>
  </si>
  <si>
    <t>Informatikai eszközök beszerzése</t>
  </si>
  <si>
    <t>Kötélmászóka telepítése,bevizsgálás</t>
  </si>
  <si>
    <t>normatív kedvezményben nem részesülők</t>
  </si>
  <si>
    <t>Óvodai térítési díj</t>
  </si>
  <si>
    <t>Rozsdamentes bútorzat a tálalókonyhába asztal</t>
  </si>
  <si>
    <t>Rozsdamentes bútorzat a tálalókonyhába szekrény</t>
  </si>
  <si>
    <t>tisztítószerek</t>
  </si>
  <si>
    <t>tüzelőanyag</t>
  </si>
  <si>
    <t>módosított előirányzat</t>
  </si>
  <si>
    <t>módosított előírányzat</t>
  </si>
  <si>
    <t>eredeti</t>
  </si>
  <si>
    <t>2020. évi KIADÁSOK részletezése</t>
  </si>
  <si>
    <t xml:space="preserve">Diétás étkezők </t>
  </si>
  <si>
    <t>Normál étkezők 3960 adag X 790.-Ft</t>
  </si>
  <si>
    <t>2020. évi  bevételei</t>
  </si>
  <si>
    <t>Közalkalmazottak egyéb kötelező illetménypótléka vezetői</t>
  </si>
  <si>
    <t>Szociális hozzájárulási adó 17,5%</t>
  </si>
  <si>
    <t>Úszás oktatás 9 gyermek</t>
  </si>
  <si>
    <t>tisztasági  éves meszelés</t>
  </si>
  <si>
    <t xml:space="preserve">gyógypedagógus fejlesztés helyben 3 fő gyermek </t>
  </si>
  <si>
    <t xml:space="preserve"> </t>
  </si>
  <si>
    <t>2020. évi BEVÉTELEK részletezése</t>
  </si>
  <si>
    <t>2020. évi  bevételei- kiadásai</t>
  </si>
  <si>
    <t>2020. év</t>
  </si>
  <si>
    <t>eredeti  előirányzat</t>
  </si>
  <si>
    <t>2020. évi önkormányzatok által fizetendő hozzájárulás</t>
  </si>
  <si>
    <t>Ütéscsillapító talaj kialakítása hintaállvány alá</t>
  </si>
  <si>
    <t>Ba-2 Fa mérleghinta</t>
  </si>
  <si>
    <t>Összes felosztandó költség: 227.976 Ft +6.215.075Ft =6.443.051.-Ft</t>
  </si>
  <si>
    <t>1 óvodásra jutó költség:6.443.051.-/ 21,6 fő=298.289,4 Ft/fő</t>
  </si>
  <si>
    <t>módosított  előirányzat</t>
  </si>
  <si>
    <t>K11031</t>
  </si>
  <si>
    <t>K11041</t>
  </si>
  <si>
    <t>Céljuttatás, projektprémium</t>
  </si>
  <si>
    <t>Helyettesítési, túlóra díj</t>
  </si>
  <si>
    <t>3733092+105600</t>
  </si>
  <si>
    <t>15005180+1016250</t>
  </si>
  <si>
    <t>módosított  előírányzat</t>
  </si>
  <si>
    <t>K122</t>
  </si>
  <si>
    <t>Külső személyi juttatás</t>
  </si>
  <si>
    <t>K123</t>
  </si>
  <si>
    <t>Egyéb külső  személyi juttatás</t>
  </si>
  <si>
    <t>B411Egyéb működési bevétel</t>
  </si>
  <si>
    <t>B411</t>
  </si>
  <si>
    <t>Egyéb működési bevétel</t>
  </si>
  <si>
    <t>1. melléklet az 5/2021. (V. 28.).számú határozathoz</t>
  </si>
  <si>
    <t>2. melléklet az 5/2021. (V. 28.) számú határozathoz</t>
  </si>
  <si>
    <t>3. melléklet az 5/2021. (V. 28.) számú határozathoz</t>
  </si>
  <si>
    <t>4. melléklet az 5/2021. (V. 28.) számú határozathoz</t>
  </si>
  <si>
    <t>5. melléklet az 5/2021. (V. 28.) számú határozathoz</t>
  </si>
  <si>
    <t>6. melléklet az 5/2021. (V. 28.) önkormányzati határozathoz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</si>
</sst>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&quot;H-&quot;0000"/>
    <numFmt numFmtId="170" formatCode="#,##0.0"/>
    <numFmt numFmtId="171" formatCode="0.0%"/>
    <numFmt numFmtId="172" formatCode="0.0"/>
    <numFmt numFmtId="173" formatCode="0.000"/>
    <numFmt numFmtId="174" formatCode="[$€-2]\ #\ ##,000_);[Red]\([$€-2]\ #\ ##,000\)"/>
    <numFmt numFmtId="175" formatCode="[$¥€-2]\ #\ ##,000_);[Red]\([$€-2]\ #\ ##,000\)"/>
  </numFmts>
  <fonts count="38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0"/>
      <name val="Arial CE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0"/>
      <color indexed="10"/>
      <name val="Arial CE"/>
      <family val="2"/>
    </font>
    <font>
      <sz val="10"/>
      <color rgb="FFFF0000"/>
      <name val="Arial"/>
      <family val="2"/>
    </font>
    <font>
      <sz val="12"/>
      <color rgb="FFFF0000"/>
      <name val="Times New Roman"/>
      <family val="1"/>
    </font>
    <font>
      <sz val="10"/>
      <color rgb="FFFF0000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39998000860214233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0" fillId="17" borderId="7" applyNumberFormat="0" applyFon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8" fillId="4" borderId="0" applyNumberFormat="0" applyBorder="0" applyAlignment="0" applyProtection="0"/>
    <xf numFmtId="0" fontId="19" fillId="22" borderId="8" applyNumberFormat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3" fillId="23" borderId="0" applyNumberFormat="0" applyBorder="0" applyAlignment="0" applyProtection="0"/>
    <xf numFmtId="0" fontId="24" fillId="22" borderId="1" applyNumberFormat="0" applyAlignment="0" applyProtection="0"/>
    <xf numFmtId="9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2" fontId="3" fillId="0" borderId="10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>
      <alignment/>
    </xf>
    <xf numFmtId="2" fontId="2" fillId="0" borderId="10" xfId="0" applyNumberFormat="1" applyFont="1" applyBorder="1" applyAlignment="1">
      <alignment horizontal="right"/>
    </xf>
    <xf numFmtId="2" fontId="7" fillId="0" borderId="1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6" fillId="0" borderId="0" xfId="0" applyFont="1" applyAlignment="1">
      <alignment/>
    </xf>
    <xf numFmtId="2" fontId="4" fillId="0" borderId="11" xfId="0" applyNumberFormat="1" applyFont="1" applyBorder="1" applyAlignment="1">
      <alignment/>
    </xf>
    <xf numFmtId="0" fontId="4" fillId="0" borderId="10" xfId="0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3" fontId="3" fillId="0" borderId="12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0" fontId="3" fillId="0" borderId="10" xfId="0" applyFont="1" applyBorder="1" applyAlignment="1">
      <alignment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right"/>
    </xf>
    <xf numFmtId="0" fontId="29" fillId="0" borderId="0" xfId="56">
      <alignment/>
      <protection/>
    </xf>
    <xf numFmtId="0" fontId="2" fillId="0" borderId="0" xfId="56" applyFont="1" applyFill="1" applyAlignment="1">
      <alignment vertical="center"/>
      <protection/>
    </xf>
    <xf numFmtId="3" fontId="2" fillId="0" borderId="0" xfId="56" applyNumberFormat="1" applyFont="1" applyFill="1" applyAlignment="1">
      <alignment vertical="center"/>
      <protection/>
    </xf>
    <xf numFmtId="0" fontId="4" fillId="0" borderId="16" xfId="56" applyFont="1" applyBorder="1" applyAlignment="1">
      <alignment/>
      <protection/>
    </xf>
    <xf numFmtId="0" fontId="4" fillId="0" borderId="17" xfId="56" applyFont="1" applyBorder="1" applyAlignment="1">
      <alignment/>
      <protection/>
    </xf>
    <xf numFmtId="0" fontId="3" fillId="0" borderId="18" xfId="56" applyFont="1" applyFill="1" applyBorder="1" applyAlignment="1">
      <alignment vertical="center"/>
      <protection/>
    </xf>
    <xf numFmtId="0" fontId="3" fillId="0" borderId="16" xfId="56" applyFont="1" applyBorder="1" applyAlignment="1">
      <alignment/>
      <protection/>
    </xf>
    <xf numFmtId="0" fontId="3" fillId="0" borderId="17" xfId="56" applyFont="1" applyBorder="1" applyAlignment="1">
      <alignment/>
      <protection/>
    </xf>
    <xf numFmtId="0" fontId="3" fillId="0" borderId="0" xfId="56" applyFont="1">
      <alignment/>
      <protection/>
    </xf>
    <xf numFmtId="0" fontId="30" fillId="0" borderId="0" xfId="56" applyFont="1" applyFill="1" applyAlignment="1">
      <alignment vertical="center"/>
      <protection/>
    </xf>
    <xf numFmtId="0" fontId="3" fillId="0" borderId="0" xfId="56" applyFont="1" applyAlignment="1">
      <alignment horizontal="center"/>
      <protection/>
    </xf>
    <xf numFmtId="0" fontId="4" fillId="0" borderId="0" xfId="56" applyFont="1" applyBorder="1" applyAlignment="1">
      <alignment horizontal="center"/>
      <protection/>
    </xf>
    <xf numFmtId="3" fontId="4" fillId="0" borderId="0" xfId="56" applyNumberFormat="1" applyFont="1" applyFill="1" applyAlignment="1">
      <alignment horizontal="center" vertical="center"/>
      <protection/>
    </xf>
    <xf numFmtId="3" fontId="3" fillId="0" borderId="0" xfId="56" applyNumberFormat="1" applyFont="1" applyFill="1" applyAlignment="1">
      <alignment vertical="center"/>
      <protection/>
    </xf>
    <xf numFmtId="0" fontId="4" fillId="0" borderId="0" xfId="56" applyFont="1" applyFill="1" applyAlignment="1">
      <alignment horizontal="center" vertical="center"/>
      <protection/>
    </xf>
    <xf numFmtId="0" fontId="3" fillId="0" borderId="19" xfId="0" applyFont="1" applyBorder="1" applyAlignment="1">
      <alignment horizontal="left"/>
    </xf>
    <xf numFmtId="0" fontId="29" fillId="0" borderId="0" xfId="56" applyAlignment="1">
      <alignment horizontal="center"/>
      <protection/>
    </xf>
    <xf numFmtId="0" fontId="0" fillId="0" borderId="0" xfId="56" applyFont="1">
      <alignment/>
      <protection/>
    </xf>
    <xf numFmtId="0" fontId="27" fillId="0" borderId="0" xfId="56" applyFont="1">
      <alignment/>
      <protection/>
    </xf>
    <xf numFmtId="0" fontId="4" fillId="0" borderId="20" xfId="56" applyFont="1" applyBorder="1">
      <alignment/>
      <protection/>
    </xf>
    <xf numFmtId="0" fontId="4" fillId="0" borderId="21" xfId="56" applyFont="1" applyBorder="1">
      <alignment/>
      <protection/>
    </xf>
    <xf numFmtId="0" fontId="3" fillId="0" borderId="21" xfId="56" applyFont="1" applyBorder="1">
      <alignment/>
      <protection/>
    </xf>
    <xf numFmtId="0" fontId="3" fillId="0" borderId="22" xfId="56" applyFont="1" applyBorder="1">
      <alignment/>
      <protection/>
    </xf>
    <xf numFmtId="0" fontId="3" fillId="0" borderId="23" xfId="56" applyFont="1" applyBorder="1">
      <alignment/>
      <protection/>
    </xf>
    <xf numFmtId="0" fontId="3" fillId="0" borderId="24" xfId="56" applyFont="1" applyBorder="1">
      <alignment/>
      <protection/>
    </xf>
    <xf numFmtId="0" fontId="3" fillId="0" borderId="25" xfId="56" applyFont="1" applyBorder="1">
      <alignment/>
      <protection/>
    </xf>
    <xf numFmtId="0" fontId="3" fillId="0" borderId="20" xfId="56" applyFont="1" applyBorder="1">
      <alignment/>
      <protection/>
    </xf>
    <xf numFmtId="0" fontId="3" fillId="0" borderId="26" xfId="56" applyFont="1" applyBorder="1">
      <alignment/>
      <protection/>
    </xf>
    <xf numFmtId="0" fontId="3" fillId="0" borderId="27" xfId="56" applyFont="1" applyBorder="1">
      <alignment/>
      <protection/>
    </xf>
    <xf numFmtId="0" fontId="4" fillId="0" borderId="20" xfId="58" applyFont="1" applyBorder="1" applyAlignment="1">
      <alignment horizontal="center"/>
      <protection/>
    </xf>
    <xf numFmtId="0" fontId="4" fillId="0" borderId="21" xfId="58" applyFont="1" applyBorder="1" applyAlignment="1">
      <alignment horizontal="center"/>
      <protection/>
    </xf>
    <xf numFmtId="0" fontId="3" fillId="0" borderId="22" xfId="58" applyFont="1" applyBorder="1" applyAlignment="1">
      <alignment horizontal="left"/>
      <protection/>
    </xf>
    <xf numFmtId="0" fontId="4" fillId="0" borderId="23" xfId="58" applyFont="1" applyBorder="1" applyAlignment="1">
      <alignment horizontal="center"/>
      <protection/>
    </xf>
    <xf numFmtId="0" fontId="4" fillId="0" borderId="24" xfId="58" applyFont="1" applyBorder="1" applyAlignment="1">
      <alignment horizontal="center"/>
      <protection/>
    </xf>
    <xf numFmtId="0" fontId="3" fillId="0" borderId="25" xfId="58" applyFont="1" applyBorder="1" applyAlignment="1">
      <alignment horizontal="left"/>
      <protection/>
    </xf>
    <xf numFmtId="0" fontId="3" fillId="0" borderId="0" xfId="58" applyFont="1">
      <alignment/>
      <protection/>
    </xf>
    <xf numFmtId="0" fontId="4" fillId="0" borderId="20" xfId="58" applyFont="1" applyBorder="1">
      <alignment/>
      <protection/>
    </xf>
    <xf numFmtId="0" fontId="4" fillId="0" borderId="21" xfId="58" applyFont="1" applyBorder="1">
      <alignment/>
      <protection/>
    </xf>
    <xf numFmtId="0" fontId="3" fillId="0" borderId="21" xfId="58" applyFont="1" applyBorder="1">
      <alignment/>
      <protection/>
    </xf>
    <xf numFmtId="0" fontId="3" fillId="0" borderId="22" xfId="58" applyFont="1" applyBorder="1">
      <alignment/>
      <protection/>
    </xf>
    <xf numFmtId="0" fontId="3" fillId="0" borderId="26" xfId="58" applyFont="1" applyBorder="1">
      <alignment/>
      <protection/>
    </xf>
    <xf numFmtId="0" fontId="3" fillId="0" borderId="27" xfId="58" applyFont="1" applyBorder="1">
      <alignment/>
      <protection/>
    </xf>
    <xf numFmtId="0" fontId="3" fillId="0" borderId="20" xfId="58" applyFont="1" applyBorder="1">
      <alignment/>
      <protection/>
    </xf>
    <xf numFmtId="0" fontId="3" fillId="0" borderId="23" xfId="58" applyFont="1" applyBorder="1">
      <alignment/>
      <protection/>
    </xf>
    <xf numFmtId="0" fontId="3" fillId="0" borderId="24" xfId="58" applyFont="1" applyBorder="1">
      <alignment/>
      <protection/>
    </xf>
    <xf numFmtId="0" fontId="3" fillId="0" borderId="25" xfId="58" applyFont="1" applyBorder="1">
      <alignment/>
      <protection/>
    </xf>
    <xf numFmtId="0" fontId="3" fillId="0" borderId="0" xfId="58" applyFont="1" applyAlignment="1">
      <alignment horizontal="center"/>
      <protection/>
    </xf>
    <xf numFmtId="0" fontId="4" fillId="0" borderId="0" xfId="58" applyFont="1" applyAlignment="1">
      <alignment horizontal="center"/>
      <protection/>
    </xf>
    <xf numFmtId="0" fontId="3" fillId="0" borderId="0" xfId="58" applyFont="1" applyAlignment="1">
      <alignment horizontal="right"/>
      <protection/>
    </xf>
    <xf numFmtId="3" fontId="3" fillId="0" borderId="10" xfId="0" applyNumberFormat="1" applyFont="1" applyBorder="1" applyAlignment="1">
      <alignment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left"/>
    </xf>
    <xf numFmtId="0" fontId="3" fillId="0" borderId="18" xfId="56" applyFont="1" applyBorder="1">
      <alignment/>
      <protection/>
    </xf>
    <xf numFmtId="3" fontId="3" fillId="0" borderId="28" xfId="0" applyNumberFormat="1" applyFont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3" fontId="3" fillId="0" borderId="29" xfId="0" applyNumberFormat="1" applyFont="1" applyBorder="1" applyAlignment="1">
      <alignment/>
    </xf>
    <xf numFmtId="0" fontId="29" fillId="0" borderId="18" xfId="56" applyBorder="1">
      <alignment/>
      <protection/>
    </xf>
    <xf numFmtId="0" fontId="29" fillId="0" borderId="30" xfId="56" applyBorder="1">
      <alignment/>
      <protection/>
    </xf>
    <xf numFmtId="0" fontId="35" fillId="0" borderId="0" xfId="0" applyFont="1" applyAlignment="1">
      <alignment/>
    </xf>
    <xf numFmtId="0" fontId="29" fillId="0" borderId="31" xfId="56" applyBorder="1">
      <alignment/>
      <protection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3" fontId="3" fillId="0" borderId="18" xfId="56" applyNumberFormat="1" applyFont="1" applyBorder="1">
      <alignment/>
      <protection/>
    </xf>
    <xf numFmtId="3" fontId="4" fillId="0" borderId="19" xfId="0" applyNumberFormat="1" applyFont="1" applyBorder="1" applyAlignment="1">
      <alignment horizontal="center" wrapText="1"/>
    </xf>
    <xf numFmtId="3" fontId="4" fillId="0" borderId="28" xfId="0" applyNumberFormat="1" applyFont="1" applyBorder="1" applyAlignment="1">
      <alignment horizontal="center"/>
    </xf>
    <xf numFmtId="0" fontId="4" fillId="0" borderId="13" xfId="0" applyFont="1" applyBorder="1" applyAlignment="1">
      <alignment horizontal="right" wrapText="1"/>
    </xf>
    <xf numFmtId="0" fontId="25" fillId="0" borderId="10" xfId="0" applyFont="1" applyFill="1" applyBorder="1" applyAlignment="1">
      <alignment horizontal="right"/>
    </xf>
    <xf numFmtId="0" fontId="36" fillId="0" borderId="30" xfId="56" applyFont="1" applyBorder="1">
      <alignment/>
      <protection/>
    </xf>
    <xf numFmtId="0" fontId="36" fillId="0" borderId="31" xfId="56" applyFont="1" applyBorder="1">
      <alignment/>
      <protection/>
    </xf>
    <xf numFmtId="3" fontId="36" fillId="0" borderId="32" xfId="56" applyNumberFormat="1" applyFont="1" applyBorder="1">
      <alignment/>
      <protection/>
    </xf>
    <xf numFmtId="0" fontId="37" fillId="0" borderId="0" xfId="56" applyFont="1">
      <alignment/>
      <protection/>
    </xf>
    <xf numFmtId="0" fontId="4" fillId="0" borderId="0" xfId="0" applyFont="1" applyFill="1" applyAlignment="1">
      <alignment/>
    </xf>
    <xf numFmtId="3" fontId="2" fillId="0" borderId="10" xfId="0" applyNumberFormat="1" applyFont="1" applyBorder="1" applyAlignment="1">
      <alignment horizontal="right"/>
    </xf>
    <xf numFmtId="0" fontId="31" fillId="0" borderId="0" xfId="0" applyFont="1" applyAlignment="1">
      <alignment/>
    </xf>
    <xf numFmtId="0" fontId="3" fillId="0" borderId="24" xfId="0" applyFont="1" applyFill="1" applyBorder="1" applyAlignment="1">
      <alignment horizontal="left"/>
    </xf>
    <xf numFmtId="0" fontId="3" fillId="0" borderId="33" xfId="0" applyFont="1" applyFill="1" applyBorder="1" applyAlignment="1">
      <alignment horizontal="left"/>
    </xf>
    <xf numFmtId="0" fontId="3" fillId="0" borderId="33" xfId="58" applyFont="1" applyBorder="1">
      <alignment/>
      <protection/>
    </xf>
    <xf numFmtId="0" fontId="3" fillId="0" borderId="34" xfId="58" applyFont="1" applyBorder="1">
      <alignment/>
      <protection/>
    </xf>
    <xf numFmtId="3" fontId="3" fillId="0" borderId="31" xfId="56" applyNumberFormat="1" applyFont="1" applyBorder="1">
      <alignment/>
      <protection/>
    </xf>
    <xf numFmtId="3" fontId="3" fillId="0" borderId="30" xfId="56" applyNumberFormat="1" applyFont="1" applyBorder="1">
      <alignment/>
      <protection/>
    </xf>
    <xf numFmtId="3" fontId="3" fillId="0" borderId="35" xfId="56" applyNumberFormat="1" applyFont="1" applyBorder="1">
      <alignment/>
      <protection/>
    </xf>
    <xf numFmtId="0" fontId="3" fillId="0" borderId="32" xfId="56" applyFont="1" applyBorder="1">
      <alignment/>
      <protection/>
    </xf>
    <xf numFmtId="3" fontId="4" fillId="0" borderId="31" xfId="58" applyNumberFormat="1" applyFont="1" applyBorder="1">
      <alignment/>
      <protection/>
    </xf>
    <xf numFmtId="0" fontId="29" fillId="0" borderId="0" xfId="56" applyFont="1">
      <alignment/>
      <protection/>
    </xf>
    <xf numFmtId="0" fontId="3" fillId="0" borderId="31" xfId="56" applyFont="1" applyBorder="1">
      <alignment/>
      <protection/>
    </xf>
    <xf numFmtId="3" fontId="3" fillId="0" borderId="32" xfId="56" applyNumberFormat="1" applyFont="1" applyBorder="1">
      <alignment/>
      <protection/>
    </xf>
    <xf numFmtId="0" fontId="3" fillId="0" borderId="30" xfId="56" applyFont="1" applyBorder="1">
      <alignment/>
      <protection/>
    </xf>
    <xf numFmtId="3" fontId="4" fillId="0" borderId="31" xfId="56" applyNumberFormat="1" applyFont="1" applyBorder="1">
      <alignment/>
      <protection/>
    </xf>
    <xf numFmtId="3" fontId="4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right"/>
    </xf>
    <xf numFmtId="2" fontId="2" fillId="0" borderId="29" xfId="0" applyNumberFormat="1" applyFont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3" fontId="31" fillId="0" borderId="0" xfId="0" applyNumberFormat="1" applyFont="1" applyAlignment="1">
      <alignment/>
    </xf>
    <xf numFmtId="0" fontId="31" fillId="0" borderId="0" xfId="0" applyFont="1" applyAlignment="1">
      <alignment horizontal="center"/>
    </xf>
    <xf numFmtId="0" fontId="4" fillId="24" borderId="0" xfId="0" applyFont="1" applyFill="1" applyBorder="1" applyAlignment="1">
      <alignment horizontal="left"/>
    </xf>
    <xf numFmtId="0" fontId="2" fillId="0" borderId="0" xfId="0" applyFont="1" applyAlignment="1">
      <alignment/>
    </xf>
    <xf numFmtId="0" fontId="4" fillId="24" borderId="0" xfId="0" applyFont="1" applyFill="1" applyAlignment="1">
      <alignment horizontal="left"/>
    </xf>
    <xf numFmtId="0" fontId="4" fillId="24" borderId="33" xfId="0" applyFont="1" applyFill="1" applyBorder="1" applyAlignment="1">
      <alignment/>
    </xf>
    <xf numFmtId="0" fontId="4" fillId="24" borderId="36" xfId="0" applyFont="1" applyFill="1" applyBorder="1" applyAlignment="1">
      <alignment/>
    </xf>
    <xf numFmtId="3" fontId="4" fillId="24" borderId="36" xfId="0" applyNumberFormat="1" applyFont="1" applyFill="1" applyBorder="1" applyAlignment="1">
      <alignment/>
    </xf>
    <xf numFmtId="0" fontId="4" fillId="24" borderId="33" xfId="0" applyFont="1" applyFill="1" applyBorder="1" applyAlignment="1">
      <alignment horizontal="left"/>
    </xf>
    <xf numFmtId="0" fontId="4" fillId="24" borderId="36" xfId="0" applyFont="1" applyFill="1" applyBorder="1" applyAlignment="1">
      <alignment horizontal="right"/>
    </xf>
    <xf numFmtId="3" fontId="4" fillId="24" borderId="36" xfId="0" applyNumberFormat="1" applyFont="1" applyFill="1" applyBorder="1" applyAlignment="1">
      <alignment horizontal="right"/>
    </xf>
    <xf numFmtId="0" fontId="3" fillId="24" borderId="33" xfId="0" applyFont="1" applyFill="1" applyBorder="1" applyAlignment="1">
      <alignment horizontal="left"/>
    </xf>
    <xf numFmtId="2" fontId="4" fillId="24" borderId="36" xfId="0" applyNumberFormat="1" applyFont="1" applyFill="1" applyBorder="1" applyAlignment="1">
      <alignment horizontal="right"/>
    </xf>
    <xf numFmtId="2" fontId="3" fillId="24" borderId="36" xfId="0" applyNumberFormat="1" applyFont="1" applyFill="1" applyBorder="1" applyAlignment="1">
      <alignment horizontal="right"/>
    </xf>
    <xf numFmtId="0" fontId="4" fillId="24" borderId="17" xfId="56" applyFont="1" applyFill="1" applyBorder="1" applyAlignment="1">
      <alignment/>
      <protection/>
    </xf>
    <xf numFmtId="0" fontId="4" fillId="24" borderId="16" xfId="56" applyFont="1" applyFill="1" applyBorder="1" applyAlignment="1">
      <alignment/>
      <protection/>
    </xf>
    <xf numFmtId="3" fontId="4" fillId="24" borderId="18" xfId="56" applyNumberFormat="1" applyFont="1" applyFill="1" applyBorder="1">
      <alignment/>
      <protection/>
    </xf>
    <xf numFmtId="0" fontId="4" fillId="24" borderId="37" xfId="58" applyFont="1" applyFill="1" applyBorder="1">
      <alignment/>
      <protection/>
    </xf>
    <xf numFmtId="0" fontId="3" fillId="24" borderId="38" xfId="58" applyFont="1" applyFill="1" applyBorder="1">
      <alignment/>
      <protection/>
    </xf>
    <xf numFmtId="0" fontId="3" fillId="24" borderId="39" xfId="58" applyFont="1" applyFill="1" applyBorder="1">
      <alignment/>
      <protection/>
    </xf>
    <xf numFmtId="0" fontId="3" fillId="24" borderId="38" xfId="56" applyFont="1" applyFill="1" applyBorder="1">
      <alignment/>
      <protection/>
    </xf>
    <xf numFmtId="0" fontId="3" fillId="24" borderId="39" xfId="56" applyFont="1" applyFill="1" applyBorder="1">
      <alignment/>
      <protection/>
    </xf>
    <xf numFmtId="0" fontId="3" fillId="24" borderId="36" xfId="0" applyFont="1" applyFill="1" applyBorder="1" applyAlignment="1">
      <alignment horizontal="left"/>
    </xf>
    <xf numFmtId="3" fontId="3" fillId="24" borderId="40" xfId="0" applyNumberFormat="1" applyFont="1" applyFill="1" applyBorder="1" applyAlignment="1">
      <alignment horizontal="right"/>
    </xf>
    <xf numFmtId="0" fontId="28" fillId="24" borderId="33" xfId="0" applyFont="1" applyFill="1" applyBorder="1" applyAlignment="1">
      <alignment horizontal="left"/>
    </xf>
    <xf numFmtId="0" fontId="4" fillId="24" borderId="36" xfId="0" applyFont="1" applyFill="1" applyBorder="1" applyAlignment="1">
      <alignment horizontal="left"/>
    </xf>
    <xf numFmtId="3" fontId="4" fillId="24" borderId="40" xfId="0" applyNumberFormat="1" applyFont="1" applyFill="1" applyBorder="1" applyAlignment="1">
      <alignment horizontal="right"/>
    </xf>
    <xf numFmtId="0" fontId="4" fillId="24" borderId="10" xfId="0" applyFont="1" applyFill="1" applyBorder="1" applyAlignment="1">
      <alignment horizontal="left"/>
    </xf>
    <xf numFmtId="3" fontId="4" fillId="24" borderId="12" xfId="0" applyNumberFormat="1" applyFont="1" applyFill="1" applyBorder="1" applyAlignment="1">
      <alignment horizontal="right"/>
    </xf>
    <xf numFmtId="3" fontId="4" fillId="24" borderId="28" xfId="0" applyNumberFormat="1" applyFont="1" applyFill="1" applyBorder="1" applyAlignment="1">
      <alignment horizontal="right"/>
    </xf>
    <xf numFmtId="0" fontId="28" fillId="24" borderId="0" xfId="0" applyFont="1" applyFill="1" applyAlignment="1">
      <alignment horizontal="left"/>
    </xf>
    <xf numFmtId="3" fontId="4" fillId="24" borderId="41" xfId="0" applyNumberFormat="1" applyFont="1" applyFill="1" applyBorder="1" applyAlignment="1">
      <alignment horizontal="right"/>
    </xf>
    <xf numFmtId="0" fontId="3" fillId="0" borderId="0" xfId="56" applyFont="1" applyFill="1" applyBorder="1" applyAlignment="1">
      <alignment horizontal="right" vertical="center"/>
      <protection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3" fillId="0" borderId="18" xfId="56" applyFont="1" applyBorder="1" applyAlignment="1">
      <alignment horizontal="center" vertical="center"/>
      <protection/>
    </xf>
    <xf numFmtId="0" fontId="4" fillId="0" borderId="0" xfId="56" applyFont="1" applyBorder="1" applyAlignment="1">
      <alignment horizontal="center"/>
      <protection/>
    </xf>
    <xf numFmtId="3" fontId="4" fillId="0" borderId="0" xfId="56" applyNumberFormat="1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3" fillId="0" borderId="18" xfId="56" applyFont="1" applyFill="1" applyBorder="1" applyAlignment="1">
      <alignment horizontal="center" vertical="center" wrapText="1"/>
      <protection/>
    </xf>
    <xf numFmtId="0" fontId="3" fillId="0" borderId="18" xfId="56" applyFont="1" applyBorder="1" applyAlignment="1">
      <alignment horizontal="center" vertical="center" wrapText="1"/>
      <protection/>
    </xf>
    <xf numFmtId="0" fontId="3" fillId="0" borderId="0" xfId="58" applyFont="1" applyAlignment="1">
      <alignment horizontal="center"/>
      <protection/>
    </xf>
    <xf numFmtId="0" fontId="0" fillId="0" borderId="0" xfId="0" applyAlignment="1">
      <alignment horizontal="center"/>
    </xf>
    <xf numFmtId="0" fontId="4" fillId="0" borderId="18" xfId="56" applyFont="1" applyBorder="1" applyAlignment="1">
      <alignment horizontal="center" wrapText="1"/>
      <protection/>
    </xf>
    <xf numFmtId="0" fontId="3" fillId="0" borderId="0" xfId="58" applyFont="1" applyBorder="1" applyAlignment="1">
      <alignment horizontal="right"/>
      <protection/>
    </xf>
    <xf numFmtId="0" fontId="4" fillId="0" borderId="0" xfId="58" applyFont="1" applyBorder="1" applyAlignment="1">
      <alignment horizontal="center"/>
      <protection/>
    </xf>
    <xf numFmtId="0" fontId="3" fillId="0" borderId="0" xfId="0" applyFont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9" xfId="0" applyFont="1" applyBorder="1" applyAlignment="1">
      <alignment horizontal="left"/>
    </xf>
    <xf numFmtId="0" fontId="3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33" xfId="0" applyBorder="1" applyAlignment="1">
      <alignment/>
    </xf>
    <xf numFmtId="0" fontId="3" fillId="0" borderId="0" xfId="0" applyFont="1" applyAlignment="1">
      <alignment horizontal="center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_Munka1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05.%20&#233;vi%20k&#246;lt&#233;sgvet&#233;s\Mell&#233;kletek\&#214;sszes%20t&#225;bla%20egyb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SheetLayoutView="100" zoomScalePageLayoutView="0" workbookViewId="0" topLeftCell="A1">
      <selection activeCell="A1" sqref="A1:D1"/>
    </sheetView>
  </sheetViews>
  <sheetFormatPr defaultColWidth="9.140625" defaultRowHeight="15.75" customHeight="1"/>
  <cols>
    <col min="1" max="1" width="5.140625" style="31" customWidth="1"/>
    <col min="2" max="2" width="4.140625" style="32" customWidth="1"/>
    <col min="3" max="3" width="56.8515625" style="33" customWidth="1"/>
    <col min="4" max="5" width="22.8515625" style="32" customWidth="1"/>
    <col min="6" max="7" width="9.140625" style="32" customWidth="1"/>
    <col min="8" max="8" width="12.140625" style="32" customWidth="1"/>
    <col min="9" max="244" width="9.140625" style="32" customWidth="1"/>
    <col min="245" max="16384" width="9.140625" style="31" customWidth="1"/>
  </cols>
  <sheetData>
    <row r="1" spans="1:4" ht="18" customHeight="1">
      <c r="A1" s="165" t="s">
        <v>241</v>
      </c>
      <c r="B1" s="166"/>
      <c r="C1" s="166"/>
      <c r="D1" s="167"/>
    </row>
    <row r="2" spans="2:3" ht="18" customHeight="1">
      <c r="B2" s="45"/>
      <c r="C2" s="44"/>
    </row>
    <row r="3" spans="1:5" ht="18" customHeight="1">
      <c r="A3" s="170" t="s">
        <v>53</v>
      </c>
      <c r="B3" s="167"/>
      <c r="C3" s="167"/>
      <c r="D3" s="167"/>
      <c r="E3" s="167"/>
    </row>
    <row r="4" spans="2:5" ht="18" customHeight="1">
      <c r="B4" s="170" t="s">
        <v>219</v>
      </c>
      <c r="C4" s="170"/>
      <c r="D4" s="171"/>
      <c r="E4" s="171"/>
    </row>
    <row r="5" spans="2:3" ht="18" customHeight="1">
      <c r="B5" s="43"/>
      <c r="C5" s="43"/>
    </row>
    <row r="6" spans="2:5" s="40" customFormat="1" ht="18" customHeight="1">
      <c r="B6" s="169" t="s">
        <v>139</v>
      </c>
      <c r="C6" s="169"/>
      <c r="D6" s="32"/>
      <c r="E6" s="32"/>
    </row>
    <row r="7" spans="2:5" s="40" customFormat="1" ht="18" customHeight="1">
      <c r="B7" s="41"/>
      <c r="C7" s="41"/>
      <c r="D7" s="32"/>
      <c r="E7" s="32"/>
    </row>
    <row r="8" spans="2:5" s="40" customFormat="1" ht="18" customHeight="1">
      <c r="B8" s="41"/>
      <c r="C8" s="41"/>
      <c r="D8" s="32"/>
      <c r="E8" s="32"/>
    </row>
    <row r="9" spans="1:5" ht="18" customHeight="1">
      <c r="A9" s="95"/>
      <c r="B9" s="168" t="s">
        <v>130</v>
      </c>
      <c r="C9" s="168"/>
      <c r="D9" s="172" t="s">
        <v>185</v>
      </c>
      <c r="E9" s="172" t="s">
        <v>233</v>
      </c>
    </row>
    <row r="10" spans="1:5" ht="18" customHeight="1">
      <c r="A10" s="97"/>
      <c r="B10" s="168"/>
      <c r="C10" s="168"/>
      <c r="D10" s="172"/>
      <c r="E10" s="172"/>
    </row>
    <row r="11" spans="1:5" ht="18" customHeight="1">
      <c r="A11" s="94"/>
      <c r="B11" s="35" t="s">
        <v>138</v>
      </c>
      <c r="C11" s="34"/>
      <c r="D11" s="36"/>
      <c r="E11" s="36"/>
    </row>
    <row r="12" spans="1:5" ht="18" customHeight="1">
      <c r="A12" s="94" t="s">
        <v>154</v>
      </c>
      <c r="B12" s="38" t="s">
        <v>166</v>
      </c>
      <c r="C12" s="37"/>
      <c r="D12" s="116">
        <f>SUM('Bevétel-kiadás Társ'!F14)</f>
        <v>25246061</v>
      </c>
      <c r="E12" s="116">
        <f>SUM('Bevétel-kiadás Társ'!G14)</f>
        <v>26367911</v>
      </c>
    </row>
    <row r="13" spans="1:5" ht="18" customHeight="1">
      <c r="A13" s="94" t="s">
        <v>167</v>
      </c>
      <c r="B13" s="38" t="s">
        <v>168</v>
      </c>
      <c r="C13" s="37"/>
      <c r="D13" s="100">
        <v>0</v>
      </c>
      <c r="E13" s="100">
        <v>0</v>
      </c>
    </row>
    <row r="14" spans="1:5" ht="18" customHeight="1">
      <c r="A14" s="94" t="s">
        <v>161</v>
      </c>
      <c r="B14" s="38" t="s">
        <v>136</v>
      </c>
      <c r="C14" s="37"/>
      <c r="D14" s="100">
        <f>SUM('Bevétel-kiadás Társ'!F18+' Óvoda bevétel'!E12+' Óvoda bevétel'!E17)</f>
        <v>15000</v>
      </c>
      <c r="E14" s="100">
        <f>SUM('Bevétel-kiadás Társ'!G18+' Óvoda bevétel'!F9+' Óvoda bevétel'!F12+' Óvoda bevétel'!F13+' Óvoda bevétel'!F17+' Óvoda bevétel'!F19)</f>
        <v>33599</v>
      </c>
    </row>
    <row r="15" spans="1:5" ht="18" customHeight="1">
      <c r="A15" s="94" t="s">
        <v>169</v>
      </c>
      <c r="B15" s="38" t="s">
        <v>135</v>
      </c>
      <c r="C15" s="37"/>
      <c r="D15" s="100">
        <v>0</v>
      </c>
      <c r="E15" s="100">
        <v>0</v>
      </c>
    </row>
    <row r="16" spans="1:5" ht="18" customHeight="1">
      <c r="A16" s="94" t="s">
        <v>170</v>
      </c>
      <c r="B16" s="38" t="s">
        <v>134</v>
      </c>
      <c r="C16" s="37"/>
      <c r="D16" s="100">
        <v>0</v>
      </c>
      <c r="E16" s="100">
        <v>0</v>
      </c>
    </row>
    <row r="17" spans="1:9" ht="18" customHeight="1">
      <c r="A17" s="94" t="s">
        <v>171</v>
      </c>
      <c r="B17" s="38" t="s">
        <v>133</v>
      </c>
      <c r="C17" s="37"/>
      <c r="D17" s="100">
        <v>0</v>
      </c>
      <c r="E17" s="100">
        <v>0</v>
      </c>
      <c r="F17" s="1"/>
      <c r="G17" s="1"/>
      <c r="H17" s="99"/>
      <c r="I17" s="1"/>
    </row>
    <row r="18" spans="1:9" ht="18" customHeight="1">
      <c r="A18" s="94" t="s">
        <v>155</v>
      </c>
      <c r="B18" s="38" t="s">
        <v>132</v>
      </c>
      <c r="C18" s="37"/>
      <c r="D18" s="100">
        <f>SUM('Bevétel-kiadás Társ'!F16+' Óvoda bevétel'!E22)</f>
        <v>2993364</v>
      </c>
      <c r="E18" s="100">
        <f>SUM('Bevétel-kiadás Társ'!G16+' Óvoda bevétel'!F22)</f>
        <v>2994364</v>
      </c>
      <c r="F18" s="1"/>
      <c r="G18" s="1"/>
      <c r="H18" s="99"/>
      <c r="I18" s="1"/>
    </row>
    <row r="19" spans="1:9" ht="18" customHeight="1">
      <c r="A19" s="94"/>
      <c r="B19" s="147" t="s">
        <v>131</v>
      </c>
      <c r="C19" s="148"/>
      <c r="D19" s="149">
        <f>SUM(D12:D18)</f>
        <v>28254425</v>
      </c>
      <c r="E19" s="149">
        <f>SUM(E12:E18)</f>
        <v>29395874</v>
      </c>
      <c r="F19" s="1"/>
      <c r="G19" s="1"/>
      <c r="H19" s="99"/>
      <c r="I19" s="1"/>
    </row>
    <row r="20" spans="2:9" ht="18" customHeight="1">
      <c r="B20" s="39"/>
      <c r="C20" s="39"/>
      <c r="F20" s="1"/>
      <c r="G20" s="1"/>
      <c r="H20" s="99"/>
      <c r="I20" s="1"/>
    </row>
    <row r="21" spans="2:9" ht="18" customHeight="1">
      <c r="B21" s="39"/>
      <c r="C21" s="39"/>
      <c r="F21" s="1"/>
      <c r="G21" s="1"/>
      <c r="H21" s="1"/>
      <c r="I21" s="1"/>
    </row>
    <row r="22" spans="1:5" ht="18" customHeight="1">
      <c r="A22" s="95"/>
      <c r="B22" s="168" t="s">
        <v>130</v>
      </c>
      <c r="C22" s="168"/>
      <c r="D22" s="173" t="s">
        <v>177</v>
      </c>
      <c r="E22" s="173" t="s">
        <v>205</v>
      </c>
    </row>
    <row r="23" spans="1:5" ht="18" customHeight="1">
      <c r="A23" s="97"/>
      <c r="B23" s="168"/>
      <c r="C23" s="168"/>
      <c r="D23" s="173"/>
      <c r="E23" s="173"/>
    </row>
    <row r="24" spans="1:5" ht="18" customHeight="1">
      <c r="A24" s="94"/>
      <c r="B24" s="35" t="s">
        <v>129</v>
      </c>
      <c r="C24" s="34"/>
      <c r="D24" s="89"/>
      <c r="E24" s="89"/>
    </row>
    <row r="25" spans="1:5" ht="18" customHeight="1">
      <c r="A25" s="94" t="s">
        <v>156</v>
      </c>
      <c r="B25" s="38" t="s">
        <v>128</v>
      </c>
      <c r="C25" s="37"/>
      <c r="D25" s="100">
        <f>SUM('Óvoda kiadás'!G20)</f>
        <v>17265580</v>
      </c>
      <c r="E25" s="100">
        <f>SUM('Óvoda kiadás'!H20)</f>
        <v>17560582</v>
      </c>
    </row>
    <row r="26" spans="1:5" ht="18" customHeight="1">
      <c r="A26" s="94" t="s">
        <v>88</v>
      </c>
      <c r="B26" s="38" t="s">
        <v>127</v>
      </c>
      <c r="C26" s="37"/>
      <c r="D26" s="100">
        <f>SUM('Óvoda kiadás'!G32)</f>
        <v>3089977</v>
      </c>
      <c r="E26" s="100">
        <f>SUM('Óvoda kiadás'!H32)</f>
        <v>3089977</v>
      </c>
    </row>
    <row r="27" spans="1:5" ht="18" customHeight="1">
      <c r="A27" s="94" t="s">
        <v>81</v>
      </c>
      <c r="B27" s="38" t="s">
        <v>126</v>
      </c>
      <c r="C27" s="37"/>
      <c r="D27" s="100">
        <f>SUM('Óvoda kiadás'!G51+'Óvoda kiadás'!G36+'Óvoda kiadás'!G7+'Bevétel-kiadás Társ'!F32)</f>
        <v>7898868</v>
      </c>
      <c r="E27" s="100">
        <f>SUM('Óvoda kiadás'!H7+'Óvoda kiadás'!H36+'Óvoda kiadás'!H51+'Bevétel-kiadás Társ'!G32)</f>
        <v>8514408</v>
      </c>
    </row>
    <row r="28" spans="1:5" ht="18" customHeight="1">
      <c r="A28" s="94" t="s">
        <v>172</v>
      </c>
      <c r="B28" s="38" t="s">
        <v>125</v>
      </c>
      <c r="C28" s="37"/>
      <c r="D28" s="100">
        <v>0</v>
      </c>
      <c r="E28" s="100">
        <v>0</v>
      </c>
    </row>
    <row r="29" spans="1:5" ht="18" customHeight="1">
      <c r="A29" s="94" t="s">
        <v>173</v>
      </c>
      <c r="B29" s="38" t="s">
        <v>124</v>
      </c>
      <c r="C29" s="37"/>
      <c r="D29" s="100">
        <v>0</v>
      </c>
      <c r="E29" s="100">
        <v>0</v>
      </c>
    </row>
    <row r="30" spans="1:5" ht="18" customHeight="1">
      <c r="A30" s="94" t="s">
        <v>160</v>
      </c>
      <c r="B30" s="38" t="s">
        <v>123</v>
      </c>
      <c r="C30" s="37"/>
      <c r="D30" s="100">
        <f>SUM('Óvoda kiadás'!G94)</f>
        <v>0</v>
      </c>
      <c r="E30" s="100">
        <f>SUM('Óvoda kiadás'!H94+'Óvoda kiadás'!H16)</f>
        <v>230907</v>
      </c>
    </row>
    <row r="31" spans="1:5" ht="18" customHeight="1">
      <c r="A31" s="94" t="s">
        <v>174</v>
      </c>
      <c r="B31" s="38" t="s">
        <v>122</v>
      </c>
      <c r="C31" s="37"/>
      <c r="D31" s="100">
        <v>0</v>
      </c>
      <c r="E31" s="100">
        <v>0</v>
      </c>
    </row>
    <row r="32" spans="1:5" ht="18" customHeight="1">
      <c r="A32" s="94" t="s">
        <v>175</v>
      </c>
      <c r="B32" s="38" t="s">
        <v>121</v>
      </c>
      <c r="C32" s="37"/>
      <c r="D32" s="100">
        <v>0</v>
      </c>
      <c r="E32" s="100">
        <v>0</v>
      </c>
    </row>
    <row r="33" spans="1:5" ht="18" customHeight="1">
      <c r="A33" s="94" t="s">
        <v>176</v>
      </c>
      <c r="B33" s="38" t="s">
        <v>120</v>
      </c>
      <c r="C33" s="37"/>
      <c r="D33" s="100">
        <v>0</v>
      </c>
      <c r="E33" s="100">
        <v>0</v>
      </c>
    </row>
    <row r="34" spans="1:5" ht="18" customHeight="1">
      <c r="A34" s="94"/>
      <c r="B34" s="147" t="s">
        <v>119</v>
      </c>
      <c r="C34" s="148"/>
      <c r="D34" s="149">
        <f>SUM(D25:D33)</f>
        <v>28254425</v>
      </c>
      <c r="E34" s="149">
        <f>SUM(E25:E33)</f>
        <v>29395874</v>
      </c>
    </row>
  </sheetData>
  <sheetProtection selectLockedCells="1" selectUnlockedCells="1"/>
  <mergeCells count="10">
    <mergeCell ref="A1:D1"/>
    <mergeCell ref="B22:C23"/>
    <mergeCell ref="B6:C6"/>
    <mergeCell ref="B9:C10"/>
    <mergeCell ref="A3:E3"/>
    <mergeCell ref="B4:E4"/>
    <mergeCell ref="E9:E10"/>
    <mergeCell ref="E22:E23"/>
    <mergeCell ref="D9:D10"/>
    <mergeCell ref="D22:D23"/>
  </mergeCells>
  <printOptions gridLines="1" headings="1" horizontalCentered="1"/>
  <pageMargins left="0.7086614173228347" right="0.7086614173228347" top="0.7480314960629921" bottom="0.7480314960629921" header="0.5118110236220472" footer="0.5118110236220472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view="pageBreakPreview" zoomScaleSheetLayoutView="100" zoomScalePageLayoutView="0" workbookViewId="0" topLeftCell="A1">
      <selection activeCell="A1" sqref="A1:F1"/>
    </sheetView>
  </sheetViews>
  <sheetFormatPr defaultColWidth="9.140625" defaultRowHeight="12.75"/>
  <cols>
    <col min="1" max="4" width="9.140625" style="31" customWidth="1"/>
    <col min="5" max="5" width="20.8515625" style="31" customWidth="1"/>
    <col min="6" max="7" width="16.7109375" style="31" customWidth="1"/>
    <col min="8" max="16384" width="9.140625" style="31" customWidth="1"/>
  </cols>
  <sheetData>
    <row r="1" spans="1:6" ht="15.75" customHeight="1">
      <c r="A1" s="177" t="s">
        <v>242</v>
      </c>
      <c r="B1" s="177"/>
      <c r="C1" s="177"/>
      <c r="D1" s="177"/>
      <c r="E1" s="177"/>
      <c r="F1" s="167"/>
    </row>
    <row r="2" spans="1:5" ht="15.75" customHeight="1">
      <c r="A2" s="79"/>
      <c r="B2" s="79"/>
      <c r="C2" s="79"/>
      <c r="D2" s="79"/>
      <c r="E2" s="79"/>
    </row>
    <row r="3" spans="1:5" ht="15.75">
      <c r="A3" s="78"/>
      <c r="B3" s="78"/>
      <c r="C3" s="78"/>
      <c r="D3" s="77"/>
      <c r="E3" s="77"/>
    </row>
    <row r="4" spans="1:7" ht="15" customHeight="1">
      <c r="A4" s="178" t="s">
        <v>53</v>
      </c>
      <c r="B4" s="178"/>
      <c r="C4" s="178"/>
      <c r="D4" s="178"/>
      <c r="E4" s="178"/>
      <c r="F4" s="167"/>
      <c r="G4" s="167"/>
    </row>
    <row r="5" spans="1:7" ht="15.75">
      <c r="A5" s="174" t="s">
        <v>218</v>
      </c>
      <c r="B5" s="175"/>
      <c r="C5" s="175"/>
      <c r="D5" s="175"/>
      <c r="E5" s="175"/>
      <c r="F5" s="167"/>
      <c r="G5" s="167"/>
    </row>
    <row r="6" spans="1:5" ht="15.75">
      <c r="A6" s="66"/>
      <c r="B6" s="66"/>
      <c r="C6" s="66"/>
      <c r="D6" s="66"/>
      <c r="E6" s="66"/>
    </row>
    <row r="7" spans="1:5" ht="15.75">
      <c r="A7" s="178" t="s">
        <v>145</v>
      </c>
      <c r="B7" s="178"/>
      <c r="C7" s="178"/>
      <c r="D7" s="178"/>
      <c r="E7" s="178"/>
    </row>
    <row r="8" spans="1:5" ht="15.75">
      <c r="A8" s="66"/>
      <c r="B8" s="66"/>
      <c r="C8" s="66"/>
      <c r="D8" s="66"/>
      <c r="E8" s="66"/>
    </row>
    <row r="9" spans="1:7" ht="15.75" customHeight="1">
      <c r="A9" s="76"/>
      <c r="B9" s="75"/>
      <c r="C9" s="75"/>
      <c r="D9" s="75"/>
      <c r="E9" s="74"/>
      <c r="F9" s="176" t="s">
        <v>153</v>
      </c>
      <c r="G9" s="176" t="s">
        <v>204</v>
      </c>
    </row>
    <row r="10" spans="1:7" ht="15.75">
      <c r="A10" s="70"/>
      <c r="B10" s="69"/>
      <c r="C10" s="69"/>
      <c r="D10" s="69"/>
      <c r="E10" s="73"/>
      <c r="F10" s="176"/>
      <c r="G10" s="176"/>
    </row>
    <row r="11" spans="1:7" ht="15.75">
      <c r="A11" s="150" t="s">
        <v>116</v>
      </c>
      <c r="B11" s="151"/>
      <c r="C11" s="151"/>
      <c r="D11" s="151"/>
      <c r="E11" s="152"/>
      <c r="F11" s="105"/>
      <c r="G11" s="105"/>
    </row>
    <row r="12" spans="1:7" ht="15.75">
      <c r="A12" s="70"/>
      <c r="B12" s="69"/>
      <c r="C12" s="69"/>
      <c r="D12" s="69"/>
      <c r="E12" s="73"/>
      <c r="F12" s="106"/>
      <c r="G12" s="106"/>
    </row>
    <row r="13" spans="1:7" ht="15.75">
      <c r="A13" s="72" t="s">
        <v>137</v>
      </c>
      <c r="B13" s="66"/>
      <c r="C13" s="66"/>
      <c r="D13" s="66"/>
      <c r="E13" s="71"/>
      <c r="F13" s="107"/>
      <c r="G13" s="107"/>
    </row>
    <row r="14" spans="1:7" ht="15.75">
      <c r="A14" s="70" t="s">
        <v>144</v>
      </c>
      <c r="B14" s="69"/>
      <c r="C14" s="69"/>
      <c r="D14" s="69"/>
      <c r="E14" s="73"/>
      <c r="F14" s="116">
        <v>25246061</v>
      </c>
      <c r="G14" s="116">
        <v>26367911</v>
      </c>
    </row>
    <row r="15" spans="1:7" ht="15.75">
      <c r="A15" s="76"/>
      <c r="B15" s="75"/>
      <c r="C15" s="75"/>
      <c r="D15" s="75"/>
      <c r="E15" s="74"/>
      <c r="F15" s="117"/>
      <c r="G15" s="117"/>
    </row>
    <row r="16" spans="1:7" ht="15.75">
      <c r="A16" s="88" t="s">
        <v>118</v>
      </c>
      <c r="B16" s="69"/>
      <c r="C16" s="69"/>
      <c r="D16" s="69"/>
      <c r="E16" s="73"/>
      <c r="F16" s="116">
        <v>34262</v>
      </c>
      <c r="G16" s="116">
        <v>34262</v>
      </c>
    </row>
    <row r="17" spans="1:7" ht="15.75">
      <c r="A17" s="112"/>
      <c r="B17" s="75"/>
      <c r="C17" s="75"/>
      <c r="D17" s="75"/>
      <c r="E17" s="74"/>
      <c r="F17" s="117"/>
      <c r="G17" s="117"/>
    </row>
    <row r="18" spans="1:7" ht="15.75">
      <c r="A18" s="113" t="s">
        <v>165</v>
      </c>
      <c r="B18" s="114"/>
      <c r="C18" s="114"/>
      <c r="D18" s="114"/>
      <c r="E18" s="115"/>
      <c r="F18" s="118">
        <v>1000</v>
      </c>
      <c r="G18" s="118">
        <v>1000</v>
      </c>
    </row>
    <row r="19" spans="1:7" ht="15.75">
      <c r="A19" s="72"/>
      <c r="B19" s="66"/>
      <c r="C19" s="66"/>
      <c r="D19" s="66"/>
      <c r="E19" s="71"/>
      <c r="F19" s="119"/>
      <c r="G19" s="119"/>
    </row>
    <row r="20" spans="1:7" ht="15.75">
      <c r="A20" s="70"/>
      <c r="B20" s="69"/>
      <c r="C20" s="69"/>
      <c r="D20" s="68" t="s">
        <v>143</v>
      </c>
      <c r="E20" s="67"/>
      <c r="F20" s="120">
        <f>SUM(F12:F19)</f>
        <v>25281323</v>
      </c>
      <c r="G20" s="120">
        <f>SUM(G12:G19)</f>
        <v>26403173</v>
      </c>
    </row>
    <row r="21" spans="1:7" ht="15.75">
      <c r="A21" s="39"/>
      <c r="B21" s="39"/>
      <c r="C21" s="39"/>
      <c r="D21" s="39"/>
      <c r="E21" s="39"/>
      <c r="F21" s="121"/>
      <c r="G21" s="121"/>
    </row>
    <row r="22" spans="1:7" ht="15.75">
      <c r="A22" s="39"/>
      <c r="B22" s="39"/>
      <c r="C22" s="39"/>
      <c r="D22" s="39"/>
      <c r="E22" s="39"/>
      <c r="F22" s="121"/>
      <c r="G22" s="121"/>
    </row>
    <row r="23" spans="1:7" ht="15.75">
      <c r="A23" s="169" t="s">
        <v>142</v>
      </c>
      <c r="B23" s="169"/>
      <c r="C23" s="169"/>
      <c r="D23" s="169"/>
      <c r="E23" s="169"/>
      <c r="F23" s="121"/>
      <c r="G23" s="121"/>
    </row>
    <row r="24" spans="1:7" ht="15.75">
      <c r="A24" s="42"/>
      <c r="B24" s="42"/>
      <c r="C24" s="42"/>
      <c r="D24" s="42"/>
      <c r="E24" s="42"/>
      <c r="F24" s="121"/>
      <c r="G24" s="121"/>
    </row>
    <row r="25" spans="1:7" ht="15" customHeight="1">
      <c r="A25" s="65"/>
      <c r="B25" s="64"/>
      <c r="C25" s="64"/>
      <c r="D25" s="64"/>
      <c r="E25" s="63"/>
      <c r="F25" s="176" t="s">
        <v>153</v>
      </c>
      <c r="G25" s="176" t="s">
        <v>204</v>
      </c>
    </row>
    <row r="26" spans="1:7" ht="15.75">
      <c r="A26" s="62"/>
      <c r="B26" s="61"/>
      <c r="C26" s="61"/>
      <c r="D26" s="61"/>
      <c r="E26" s="60"/>
      <c r="F26" s="176"/>
      <c r="G26" s="176"/>
    </row>
    <row r="27" spans="1:7" ht="15.75">
      <c r="A27" s="150" t="s">
        <v>116</v>
      </c>
      <c r="B27" s="153"/>
      <c r="C27" s="153"/>
      <c r="D27" s="153"/>
      <c r="E27" s="154"/>
      <c r="F27" s="119"/>
      <c r="G27" s="119"/>
    </row>
    <row r="28" spans="1:7" ht="15.75">
      <c r="A28" s="53"/>
      <c r="B28" s="52"/>
      <c r="C28" s="52"/>
      <c r="D28" s="52"/>
      <c r="E28" s="57"/>
      <c r="F28" s="122"/>
      <c r="G28" s="122"/>
    </row>
    <row r="29" spans="1:7" ht="15.75">
      <c r="A29" s="59" t="s">
        <v>120</v>
      </c>
      <c r="B29" s="39"/>
      <c r="C29" s="39"/>
      <c r="D29" s="39"/>
      <c r="E29" s="58"/>
      <c r="F29" s="119"/>
      <c r="G29" s="119"/>
    </row>
    <row r="30" spans="1:7" ht="15.75">
      <c r="A30" s="53" t="s">
        <v>141</v>
      </c>
      <c r="B30" s="52"/>
      <c r="C30" s="52"/>
      <c r="D30" s="52"/>
      <c r="E30" s="57"/>
      <c r="F30" s="116">
        <v>25181323</v>
      </c>
      <c r="G30" s="116">
        <v>26303173</v>
      </c>
    </row>
    <row r="31" spans="1:7" ht="15.75">
      <c r="A31" s="59"/>
      <c r="B31" s="39"/>
      <c r="C31" s="39"/>
      <c r="D31" s="39"/>
      <c r="E31" s="58"/>
      <c r="F31" s="123"/>
      <c r="G31" s="123"/>
    </row>
    <row r="32" spans="1:7" ht="15.75">
      <c r="A32" s="53" t="s">
        <v>63</v>
      </c>
      <c r="B32" s="52"/>
      <c r="C32" s="52"/>
      <c r="D32" s="52"/>
      <c r="E32" s="57"/>
      <c r="F32" s="116">
        <v>100000</v>
      </c>
      <c r="G32" s="116">
        <v>100000</v>
      </c>
    </row>
    <row r="33" spans="1:7" ht="15.75">
      <c r="A33" s="56"/>
      <c r="B33" s="55"/>
      <c r="C33" s="55"/>
      <c r="D33" s="55"/>
      <c r="E33" s="54"/>
      <c r="F33" s="124"/>
      <c r="G33" s="124"/>
    </row>
    <row r="34" spans="1:7" ht="15.75">
      <c r="A34" s="53"/>
      <c r="B34" s="52"/>
      <c r="C34" s="52"/>
      <c r="D34" s="51" t="s">
        <v>140</v>
      </c>
      <c r="E34" s="50"/>
      <c r="F34" s="125">
        <f>SUM(F29:F33)</f>
        <v>25281323</v>
      </c>
      <c r="G34" s="125">
        <f>SUM(G29:G33)</f>
        <v>26403173</v>
      </c>
    </row>
    <row r="35" spans="1:7" ht="15">
      <c r="A35" s="49"/>
      <c r="B35" s="49"/>
      <c r="C35" s="49"/>
      <c r="D35" s="49"/>
      <c r="E35" s="49"/>
      <c r="F35" s="108"/>
      <c r="G35" s="108"/>
    </row>
    <row r="36" spans="1:5" ht="15">
      <c r="A36" s="49"/>
      <c r="B36" s="49"/>
      <c r="C36" s="49"/>
      <c r="D36" s="49"/>
      <c r="E36" s="49"/>
    </row>
    <row r="37" spans="1:5" ht="15">
      <c r="A37" s="49"/>
      <c r="B37" s="49"/>
      <c r="C37" s="49"/>
      <c r="D37" s="49"/>
      <c r="E37" s="49"/>
    </row>
    <row r="38" spans="1:5" ht="12.75">
      <c r="A38" s="48"/>
      <c r="B38" s="48"/>
      <c r="C38" s="48"/>
      <c r="D38" s="48"/>
      <c r="E38" s="48"/>
    </row>
    <row r="45" ht="12.75">
      <c r="D45" s="47"/>
    </row>
  </sheetData>
  <sheetProtection selectLockedCells="1" selectUnlockedCells="1"/>
  <mergeCells count="9">
    <mergeCell ref="A5:G5"/>
    <mergeCell ref="G9:G10"/>
    <mergeCell ref="G25:G26"/>
    <mergeCell ref="A1:F1"/>
    <mergeCell ref="F9:F10"/>
    <mergeCell ref="F25:F26"/>
    <mergeCell ref="A7:E7"/>
    <mergeCell ref="A23:E23"/>
    <mergeCell ref="A4:G4"/>
  </mergeCells>
  <printOptions/>
  <pageMargins left="0.75" right="0.75" top="1" bottom="1" header="0.5118055555555555" footer="0.5118055555555555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9.421875" style="0" customWidth="1"/>
    <col min="2" max="2" width="3.8515625" style="0" customWidth="1"/>
    <col min="3" max="3" width="20.57421875" style="0" customWidth="1"/>
    <col min="4" max="4" width="29.8515625" style="0" customWidth="1"/>
    <col min="5" max="6" width="19.57421875" style="0" bestFit="1" customWidth="1"/>
  </cols>
  <sheetData>
    <row r="1" spans="1:5" ht="18.75" customHeight="1">
      <c r="A1" s="182" t="s">
        <v>243</v>
      </c>
      <c r="B1" s="166"/>
      <c r="C1" s="166"/>
      <c r="D1" s="166"/>
      <c r="E1" s="167"/>
    </row>
    <row r="2" spans="1:4" ht="18.75" customHeight="1">
      <c r="A2" s="179"/>
      <c r="B2" s="179"/>
      <c r="C2" s="179"/>
      <c r="D2" s="179"/>
    </row>
    <row r="3" spans="1:6" ht="22.5" customHeight="1">
      <c r="A3" s="183" t="s">
        <v>51</v>
      </c>
      <c r="B3" s="183"/>
      <c r="C3" s="183"/>
      <c r="D3" s="183"/>
      <c r="E3" s="167"/>
      <c r="F3" s="167"/>
    </row>
    <row r="4" spans="1:6" s="10" customFormat="1" ht="23.25" customHeight="1">
      <c r="A4" s="183" t="s">
        <v>210</v>
      </c>
      <c r="B4" s="184"/>
      <c r="C4" s="184"/>
      <c r="D4" s="184"/>
      <c r="E4" s="167"/>
      <c r="F4" s="167"/>
    </row>
    <row r="5" spans="1:6" s="10" customFormat="1" ht="20.25" customHeight="1">
      <c r="A5" s="183" t="s">
        <v>50</v>
      </c>
      <c r="B5" s="184"/>
      <c r="C5" s="184"/>
      <c r="D5" s="184"/>
      <c r="E5" s="167"/>
      <c r="F5" s="167"/>
    </row>
    <row r="6" spans="1:4" s="10" customFormat="1" ht="20.25" customHeight="1">
      <c r="A6" s="16"/>
      <c r="B6" s="15"/>
      <c r="C6" s="15"/>
      <c r="D6" s="15"/>
    </row>
    <row r="7" spans="1:6" s="1" customFormat="1" ht="28.5" customHeight="1">
      <c r="A7" s="180" t="s">
        <v>130</v>
      </c>
      <c r="B7" s="181"/>
      <c r="C7" s="181"/>
      <c r="D7" s="181"/>
      <c r="E7" s="103" t="s">
        <v>220</v>
      </c>
      <c r="F7" s="103" t="s">
        <v>226</v>
      </c>
    </row>
    <row r="8" spans="1:6" s="10" customFormat="1" ht="15.75" customHeight="1">
      <c r="A8" s="141" t="s">
        <v>54</v>
      </c>
      <c r="B8" s="144"/>
      <c r="C8" s="144"/>
      <c r="D8" s="155"/>
      <c r="E8" s="156">
        <f>SUM(E9)</f>
        <v>0</v>
      </c>
      <c r="F8" s="156">
        <f>SUM(F9)</f>
        <v>3</v>
      </c>
    </row>
    <row r="9" spans="1:6" s="10" customFormat="1" ht="15.75" customHeight="1">
      <c r="A9" s="4" t="s">
        <v>238</v>
      </c>
      <c r="B9" s="4"/>
      <c r="C9" s="23"/>
      <c r="D9" s="3"/>
      <c r="E9" s="24">
        <v>0</v>
      </c>
      <c r="F9" s="24">
        <v>3</v>
      </c>
    </row>
    <row r="10" spans="1:6" s="10" customFormat="1" ht="15.75" customHeight="1">
      <c r="A10" s="4"/>
      <c r="B10" s="4"/>
      <c r="C10" s="23"/>
      <c r="D10" s="3"/>
      <c r="E10" s="24"/>
      <c r="F10" s="24"/>
    </row>
    <row r="11" spans="1:6" s="10" customFormat="1" ht="15.75" customHeight="1">
      <c r="A11" s="141" t="s">
        <v>182</v>
      </c>
      <c r="B11" s="144"/>
      <c r="C11" s="144"/>
      <c r="D11" s="155"/>
      <c r="E11" s="156">
        <f>SUM(E12)</f>
        <v>2000</v>
      </c>
      <c r="F11" s="156">
        <f>SUM(F12:F13)</f>
        <v>2020</v>
      </c>
    </row>
    <row r="12" spans="1:6" s="10" customFormat="1" ht="15.75" customHeight="1">
      <c r="A12" s="4" t="s">
        <v>157</v>
      </c>
      <c r="B12" s="4" t="s">
        <v>158</v>
      </c>
      <c r="C12" s="23"/>
      <c r="D12" s="3"/>
      <c r="E12" s="24">
        <v>2000</v>
      </c>
      <c r="F12" s="24">
        <v>2000</v>
      </c>
    </row>
    <row r="13" spans="1:6" s="10" customFormat="1" ht="15.75" customHeight="1">
      <c r="A13" s="4" t="s">
        <v>239</v>
      </c>
      <c r="B13" s="4" t="s">
        <v>240</v>
      </c>
      <c r="C13" s="23"/>
      <c r="D13" s="3"/>
      <c r="E13" s="24"/>
      <c r="F13" s="24">
        <v>20</v>
      </c>
    </row>
    <row r="14" spans="1:6" s="10" customFormat="1" ht="15.75" customHeight="1">
      <c r="A14" s="4"/>
      <c r="B14" s="4"/>
      <c r="C14" s="23"/>
      <c r="D14" s="3"/>
      <c r="E14" s="24"/>
      <c r="F14" s="24"/>
    </row>
    <row r="15" spans="1:6" s="10" customFormat="1" ht="15.75" customHeight="1">
      <c r="A15" s="141" t="s">
        <v>115</v>
      </c>
      <c r="B15" s="144"/>
      <c r="C15" s="144"/>
      <c r="D15" s="155"/>
      <c r="E15" s="156">
        <f>SUM(E17)</f>
        <v>12000</v>
      </c>
      <c r="F15" s="156">
        <f>SUM(F17+F19)</f>
        <v>30576</v>
      </c>
    </row>
    <row r="16" spans="1:6" s="10" customFormat="1" ht="15.75" customHeight="1">
      <c r="A16" s="4"/>
      <c r="B16" s="4"/>
      <c r="C16" s="23"/>
      <c r="D16" s="3"/>
      <c r="E16" s="24"/>
      <c r="F16" s="24"/>
    </row>
    <row r="17" spans="1:6" s="10" customFormat="1" ht="15.75" customHeight="1">
      <c r="A17" s="4" t="s">
        <v>80</v>
      </c>
      <c r="B17" s="4" t="s">
        <v>146</v>
      </c>
      <c r="C17" s="23"/>
      <c r="D17" s="3"/>
      <c r="E17" s="24">
        <v>12000</v>
      </c>
      <c r="F17" s="24">
        <v>30573</v>
      </c>
    </row>
    <row r="18" spans="1:6" s="10" customFormat="1" ht="15.75" customHeight="1">
      <c r="A18" s="4"/>
      <c r="B18" s="4" t="s">
        <v>198</v>
      </c>
      <c r="C18" s="23"/>
      <c r="D18" s="3"/>
      <c r="E18" s="24"/>
      <c r="F18" s="24"/>
    </row>
    <row r="19" spans="1:6" s="10" customFormat="1" ht="15.75" customHeight="1">
      <c r="A19" s="4" t="s">
        <v>239</v>
      </c>
      <c r="B19" s="4" t="s">
        <v>240</v>
      </c>
      <c r="C19" s="23"/>
      <c r="D19" s="3"/>
      <c r="E19" s="24"/>
      <c r="F19" s="24">
        <v>3</v>
      </c>
    </row>
    <row r="20" spans="1:6" s="10" customFormat="1" ht="25.5" customHeight="1">
      <c r="A20" s="141" t="s">
        <v>116</v>
      </c>
      <c r="B20" s="141"/>
      <c r="C20" s="157"/>
      <c r="D20" s="158"/>
      <c r="E20" s="159">
        <f>SUM(E22+E24)</f>
        <v>28140425</v>
      </c>
      <c r="F20" s="159">
        <f>SUM(F22+F24)</f>
        <v>29263275</v>
      </c>
    </row>
    <row r="21" spans="1:6" s="10" customFormat="1" ht="15.75" customHeight="1">
      <c r="A21" s="4"/>
      <c r="B21" s="4"/>
      <c r="C21" s="23"/>
      <c r="D21" s="3"/>
      <c r="E21" s="24"/>
      <c r="F21" s="24"/>
    </row>
    <row r="22" spans="1:6" s="10" customFormat="1" ht="15.75" customHeight="1">
      <c r="A22" s="4" t="s">
        <v>117</v>
      </c>
      <c r="B22" s="22" t="s">
        <v>118</v>
      </c>
      <c r="C22" s="23"/>
      <c r="D22" s="3"/>
      <c r="E22" s="24">
        <v>2959102</v>
      </c>
      <c r="F22" s="24">
        <v>2960102</v>
      </c>
    </row>
    <row r="23" spans="1:6" s="10" customFormat="1" ht="15.75" customHeight="1">
      <c r="A23" s="4"/>
      <c r="B23" s="4"/>
      <c r="C23" s="23"/>
      <c r="D23" s="3"/>
      <c r="E23" s="24"/>
      <c r="F23" s="24"/>
    </row>
    <row r="24" spans="1:6" s="10" customFormat="1" ht="15.75" customHeight="1">
      <c r="A24" s="1" t="s">
        <v>78</v>
      </c>
      <c r="B24" s="22" t="s">
        <v>79</v>
      </c>
      <c r="C24" s="4"/>
      <c r="D24" s="3"/>
      <c r="E24" s="24">
        <f>SUM(E25+E26)</f>
        <v>25181323</v>
      </c>
      <c r="F24" s="24">
        <f>SUM(F25+F26)</f>
        <v>26303173</v>
      </c>
    </row>
    <row r="25" spans="1:6" s="10" customFormat="1" ht="15.75" customHeight="1">
      <c r="A25" s="4"/>
      <c r="B25" s="1"/>
      <c r="C25" s="23" t="s">
        <v>74</v>
      </c>
      <c r="D25" s="3"/>
      <c r="E25" s="24">
        <v>6443051</v>
      </c>
      <c r="F25" s="24">
        <v>6443051</v>
      </c>
    </row>
    <row r="26" spans="1:6" s="10" customFormat="1" ht="15.75" customHeight="1">
      <c r="A26" s="4"/>
      <c r="B26" s="4"/>
      <c r="C26" s="23" t="s">
        <v>75</v>
      </c>
      <c r="D26" s="3"/>
      <c r="E26" s="24">
        <v>18738272</v>
      </c>
      <c r="F26" s="24">
        <v>19860122</v>
      </c>
    </row>
    <row r="27" spans="1:6" s="10" customFormat="1" ht="15.75" customHeight="1">
      <c r="A27" s="4"/>
      <c r="B27" s="4"/>
      <c r="C27" s="23" t="s">
        <v>183</v>
      </c>
      <c r="D27" s="104" t="s">
        <v>232</v>
      </c>
      <c r="E27" s="24"/>
      <c r="F27" s="24"/>
    </row>
    <row r="28" spans="1:6" s="10" customFormat="1" ht="15.75" customHeight="1">
      <c r="A28" s="4"/>
      <c r="B28" s="4"/>
      <c r="C28" s="23" t="s">
        <v>184</v>
      </c>
      <c r="D28" s="104" t="s">
        <v>231</v>
      </c>
      <c r="E28" s="24"/>
      <c r="F28" s="24"/>
    </row>
    <row r="29" spans="1:6" s="10" customFormat="1" ht="15.75" customHeight="1">
      <c r="A29" s="4"/>
      <c r="B29" s="4"/>
      <c r="C29" s="23"/>
      <c r="D29" s="3"/>
      <c r="E29" s="24"/>
      <c r="F29" s="24"/>
    </row>
    <row r="30" spans="1:6" s="10" customFormat="1" ht="15.75" customHeight="1">
      <c r="A30" s="135" t="s">
        <v>1</v>
      </c>
      <c r="B30" s="135"/>
      <c r="C30" s="135"/>
      <c r="D30" s="160"/>
      <c r="E30" s="161">
        <f>SUM(E20+E11+E15)</f>
        <v>28154425</v>
      </c>
      <c r="F30" s="161">
        <f>SUM(F20+F11+F15+F8)</f>
        <v>29295874</v>
      </c>
    </row>
    <row r="31" spans="1:4" s="10" customFormat="1" ht="15.75" customHeight="1">
      <c r="A31" s="6"/>
      <c r="B31" s="6"/>
      <c r="C31" s="6"/>
      <c r="D31" s="6"/>
    </row>
    <row r="32" spans="1:4" s="10" customFormat="1" ht="15.75" customHeight="1">
      <c r="A32" s="6"/>
      <c r="B32" s="6"/>
      <c r="C32" s="6"/>
      <c r="D32" s="6"/>
    </row>
  </sheetData>
  <sheetProtection/>
  <mergeCells count="6">
    <mergeCell ref="A2:D2"/>
    <mergeCell ref="A7:D7"/>
    <mergeCell ref="A1:E1"/>
    <mergeCell ref="A3:F3"/>
    <mergeCell ref="A4:F4"/>
    <mergeCell ref="A5:F5"/>
  </mergeCells>
  <printOptions gridLines="1" headings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3" width="9.421875" style="0" customWidth="1"/>
    <col min="4" max="4" width="43.7109375" style="0" customWidth="1"/>
    <col min="5" max="6" width="17.28125" style="0" customWidth="1"/>
  </cols>
  <sheetData>
    <row r="1" spans="1:5" ht="15.75">
      <c r="A1" s="182" t="s">
        <v>244</v>
      </c>
      <c r="B1" s="182"/>
      <c r="C1" s="182"/>
      <c r="D1" s="182"/>
      <c r="E1" s="167"/>
    </row>
    <row r="2" spans="1:4" ht="15.75">
      <c r="A2" s="2"/>
      <c r="B2" s="2"/>
      <c r="C2" s="2"/>
      <c r="D2" s="2"/>
    </row>
    <row r="3" spans="1:6" ht="15.75">
      <c r="A3" s="183" t="s">
        <v>51</v>
      </c>
      <c r="B3" s="183"/>
      <c r="C3" s="183"/>
      <c r="D3" s="183"/>
      <c r="E3" s="167"/>
      <c r="F3" s="167"/>
    </row>
    <row r="4" spans="1:6" ht="15.75">
      <c r="A4" s="183" t="s">
        <v>217</v>
      </c>
      <c r="B4" s="184"/>
      <c r="C4" s="184"/>
      <c r="D4" s="184"/>
      <c r="E4" s="167"/>
      <c r="F4" s="167"/>
    </row>
    <row r="5" spans="1:6" ht="15.75">
      <c r="A5" s="183" t="s">
        <v>72</v>
      </c>
      <c r="B5" s="184"/>
      <c r="C5" s="184"/>
      <c r="D5" s="184"/>
      <c r="E5" s="167"/>
      <c r="F5" s="167"/>
    </row>
    <row r="6" spans="1:4" ht="15.75">
      <c r="A6" s="16"/>
      <c r="B6" s="15"/>
      <c r="C6" s="15"/>
      <c r="D6" s="15"/>
    </row>
    <row r="7" spans="1:6" ht="38.25" customHeight="1">
      <c r="A7" s="185" t="s">
        <v>130</v>
      </c>
      <c r="B7" s="181"/>
      <c r="C7" s="181"/>
      <c r="D7" s="181"/>
      <c r="E7" s="28" t="s">
        <v>153</v>
      </c>
      <c r="F7" s="28" t="s">
        <v>204</v>
      </c>
    </row>
    <row r="8" spans="1:6" ht="18" customHeight="1">
      <c r="A8" s="137" t="s">
        <v>77</v>
      </c>
      <c r="B8" s="137"/>
      <c r="C8" s="137"/>
      <c r="D8" s="135"/>
      <c r="E8" s="162">
        <f>SUM(E9+E10)</f>
        <v>14000</v>
      </c>
      <c r="F8" s="162">
        <f>SUM(F9:F11)</f>
        <v>32599</v>
      </c>
    </row>
    <row r="9" spans="1:6" ht="15.75">
      <c r="A9" s="2" t="s">
        <v>80</v>
      </c>
      <c r="B9" s="2" t="s">
        <v>146</v>
      </c>
      <c r="C9" s="2"/>
      <c r="D9" s="5"/>
      <c r="E9" s="90">
        <v>12000</v>
      </c>
      <c r="F9" s="90">
        <f>SUM(' Óvoda bevétel'!F17)</f>
        <v>30573</v>
      </c>
    </row>
    <row r="10" spans="1:6" ht="15.75">
      <c r="A10" s="2" t="s">
        <v>159</v>
      </c>
      <c r="B10" s="2" t="s">
        <v>158</v>
      </c>
      <c r="C10" s="2"/>
      <c r="D10" s="5"/>
      <c r="E10" s="90">
        <v>2000</v>
      </c>
      <c r="F10" s="90">
        <v>2000</v>
      </c>
    </row>
    <row r="11" spans="1:6" ht="15.75">
      <c r="A11" s="2" t="s">
        <v>239</v>
      </c>
      <c r="B11" s="2" t="s">
        <v>240</v>
      </c>
      <c r="C11" s="2"/>
      <c r="D11" s="5"/>
      <c r="E11" s="90"/>
      <c r="F11" s="90">
        <f>SUM(' Óvoda bevétel'!F9+' Óvoda bevétel'!F13+' Óvoda bevétel'!F19)</f>
        <v>26</v>
      </c>
    </row>
    <row r="12" spans="1:6" ht="23.25" customHeight="1">
      <c r="A12" s="137" t="s">
        <v>73</v>
      </c>
      <c r="B12" s="137"/>
      <c r="C12" s="137"/>
      <c r="D12" s="135"/>
      <c r="E12" s="162">
        <f>SUM(E13)</f>
        <v>25181323</v>
      </c>
      <c r="F12" s="162">
        <f>SUM(F13)</f>
        <v>26303173</v>
      </c>
    </row>
    <row r="13" spans="1:6" ht="48.75" customHeight="1">
      <c r="A13" s="2" t="s">
        <v>78</v>
      </c>
      <c r="B13" s="2" t="s">
        <v>76</v>
      </c>
      <c r="C13" s="2"/>
      <c r="D13" s="5"/>
      <c r="E13" s="24">
        <f>SUM(' Óvoda bevétel'!E24)</f>
        <v>25181323</v>
      </c>
      <c r="F13" s="24">
        <f>SUM(' Óvoda bevétel'!F24)</f>
        <v>26303173</v>
      </c>
    </row>
    <row r="14" spans="1:6" ht="15.75" customHeight="1">
      <c r="A14" s="2"/>
      <c r="B14" s="2"/>
      <c r="C14" s="2"/>
      <c r="D14" s="5"/>
      <c r="E14" s="90"/>
      <c r="F14" s="90"/>
    </row>
    <row r="15" spans="1:6" ht="15.75" customHeight="1">
      <c r="A15" s="137" t="s">
        <v>132</v>
      </c>
      <c r="B15" s="137"/>
      <c r="C15" s="163"/>
      <c r="D15" s="160"/>
      <c r="E15" s="161">
        <f>SUM(E17)</f>
        <v>2959102</v>
      </c>
      <c r="F15" s="161">
        <f>SUM(F17)</f>
        <v>2960102</v>
      </c>
    </row>
    <row r="16" spans="1:6" ht="15.75" customHeight="1">
      <c r="A16" s="4"/>
      <c r="B16" s="4"/>
      <c r="C16" s="23"/>
      <c r="D16" s="3"/>
      <c r="E16" s="24"/>
      <c r="F16" s="24"/>
    </row>
    <row r="17" spans="1:6" ht="15.75" customHeight="1">
      <c r="A17" s="4" t="s">
        <v>117</v>
      </c>
      <c r="B17" s="4" t="s">
        <v>118</v>
      </c>
      <c r="C17" s="23"/>
      <c r="D17" s="3"/>
      <c r="E17" s="24">
        <v>2959102</v>
      </c>
      <c r="F17" s="24">
        <f>SUM(' Óvoda bevétel'!F22)</f>
        <v>2960102</v>
      </c>
    </row>
    <row r="18" spans="1:6" ht="27" customHeight="1">
      <c r="A18" s="141" t="s">
        <v>1</v>
      </c>
      <c r="B18" s="141"/>
      <c r="C18" s="141"/>
      <c r="D18" s="141"/>
      <c r="E18" s="164">
        <f>SUM(E8+E12+E15)</f>
        <v>28154425</v>
      </c>
      <c r="F18" s="164">
        <f>SUM(F8+F12+F15)</f>
        <v>29295874</v>
      </c>
    </row>
  </sheetData>
  <sheetProtection/>
  <mergeCells count="5">
    <mergeCell ref="A7:D7"/>
    <mergeCell ref="A1:E1"/>
    <mergeCell ref="A3:F3"/>
    <mergeCell ref="A4:F4"/>
    <mergeCell ref="A5:F5"/>
  </mergeCells>
  <printOptions gridLines="1" headings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8"/>
  <sheetViews>
    <sheetView view="pageBreakPreview" zoomScaleSheetLayoutView="100" zoomScalePageLayoutView="0" workbookViewId="0" topLeftCell="A1">
      <selection activeCell="A1" sqref="A1:G1"/>
    </sheetView>
  </sheetViews>
  <sheetFormatPr defaultColWidth="9.140625" defaultRowHeight="12.75"/>
  <cols>
    <col min="1" max="1" width="5.421875" style="0" customWidth="1"/>
    <col min="2" max="2" width="7.28125" style="0" customWidth="1"/>
    <col min="3" max="3" width="8.421875" style="0" customWidth="1"/>
    <col min="4" max="4" width="46.28125" style="0" customWidth="1"/>
    <col min="5" max="5" width="16.00390625" style="0" customWidth="1"/>
    <col min="6" max="6" width="10.57421875" style="0" customWidth="1"/>
    <col min="7" max="8" width="18.7109375" style="0" customWidth="1"/>
    <col min="9" max="9" width="11.28125" style="0" bestFit="1" customWidth="1"/>
  </cols>
  <sheetData>
    <row r="1" spans="1:7" ht="18.75" customHeight="1">
      <c r="A1" s="182" t="s">
        <v>245</v>
      </c>
      <c r="B1" s="182"/>
      <c r="C1" s="182"/>
      <c r="D1" s="182"/>
      <c r="E1" s="182"/>
      <c r="F1" s="166"/>
      <c r="G1" s="167"/>
    </row>
    <row r="2" spans="1:8" ht="26.25" customHeight="1">
      <c r="A2" s="183" t="s">
        <v>147</v>
      </c>
      <c r="B2" s="183"/>
      <c r="C2" s="183"/>
      <c r="D2" s="183"/>
      <c r="E2" s="183"/>
      <c r="F2" s="167"/>
      <c r="G2" s="167"/>
      <c r="H2" s="167"/>
    </row>
    <row r="3" spans="1:8" s="10" customFormat="1" ht="27.75" customHeight="1">
      <c r="A3" s="186" t="s">
        <v>207</v>
      </c>
      <c r="B3" s="187"/>
      <c r="C3" s="187"/>
      <c r="D3" s="187"/>
      <c r="E3" s="187"/>
      <c r="F3" s="188"/>
      <c r="G3" s="188"/>
      <c r="H3" s="188"/>
    </row>
    <row r="4" spans="1:8" s="1" customFormat="1" ht="33" customHeight="1">
      <c r="A4" s="46"/>
      <c r="B4" s="29" t="s">
        <v>130</v>
      </c>
      <c r="C4" s="29"/>
      <c r="D4" s="29"/>
      <c r="E4" s="30"/>
      <c r="F4" s="103" t="s">
        <v>2</v>
      </c>
      <c r="G4" s="101" t="s">
        <v>177</v>
      </c>
      <c r="H4" s="101" t="s">
        <v>205</v>
      </c>
    </row>
    <row r="5" spans="1:8" s="1" customFormat="1" ht="15.75" customHeight="1">
      <c r="A5" s="5"/>
      <c r="B5" s="6"/>
      <c r="C5" s="6"/>
      <c r="D5" s="6"/>
      <c r="E5" s="19"/>
      <c r="F5" s="127"/>
      <c r="G5" s="102"/>
      <c r="H5" s="102"/>
    </row>
    <row r="6" spans="1:8" s="1" customFormat="1" ht="15.75" customHeight="1">
      <c r="A6" s="141" t="s">
        <v>115</v>
      </c>
      <c r="B6" s="141"/>
      <c r="C6" s="141"/>
      <c r="D6" s="141"/>
      <c r="E6" s="142"/>
      <c r="F6" s="142"/>
      <c r="G6" s="143">
        <f>SUM(G7)</f>
        <v>3973068</v>
      </c>
      <c r="H6" s="143">
        <f>SUM(H7+H16)</f>
        <v>4234252</v>
      </c>
    </row>
    <row r="7" spans="1:8" s="1" customFormat="1" ht="15.75" customHeight="1">
      <c r="A7" s="81" t="s">
        <v>81</v>
      </c>
      <c r="B7" s="82" t="s">
        <v>69</v>
      </c>
      <c r="C7" s="83"/>
      <c r="D7" s="83"/>
      <c r="E7" s="84"/>
      <c r="F7" s="84"/>
      <c r="G7" s="91">
        <f>SUM(G10+G14+G8)</f>
        <v>3973068</v>
      </c>
      <c r="H7" s="91">
        <f>SUM(H10+H14+H8)</f>
        <v>4101346</v>
      </c>
    </row>
    <row r="8" spans="1:8" s="1" customFormat="1" ht="15.75" customHeight="1">
      <c r="A8" s="81"/>
      <c r="B8" s="82" t="s">
        <v>89</v>
      </c>
      <c r="C8" s="81" t="s">
        <v>5</v>
      </c>
      <c r="D8" s="83"/>
      <c r="E8" s="84"/>
      <c r="F8" s="84"/>
      <c r="G8" s="92">
        <v>0</v>
      </c>
      <c r="H8" s="92">
        <v>128278</v>
      </c>
    </row>
    <row r="9" spans="1:8" s="1" customFormat="1" ht="15.75" customHeight="1">
      <c r="A9" s="81"/>
      <c r="B9" s="82"/>
      <c r="C9" s="81" t="s">
        <v>92</v>
      </c>
      <c r="D9" s="81" t="s">
        <v>58</v>
      </c>
      <c r="E9" s="84"/>
      <c r="F9" s="84"/>
      <c r="G9" s="91"/>
      <c r="H9" s="91"/>
    </row>
    <row r="10" spans="1:8" s="1" customFormat="1" ht="15.75" customHeight="1">
      <c r="A10" s="81"/>
      <c r="B10" s="4" t="s">
        <v>82</v>
      </c>
      <c r="C10" s="85" t="s">
        <v>26</v>
      </c>
      <c r="D10" s="83"/>
      <c r="E10" s="84"/>
      <c r="F10" s="84"/>
      <c r="G10" s="92">
        <v>3128400</v>
      </c>
      <c r="H10" s="92">
        <v>3128400</v>
      </c>
    </row>
    <row r="11" spans="1:6" s="1" customFormat="1" ht="15.75" customHeight="1">
      <c r="A11" s="81"/>
      <c r="B11" s="83"/>
      <c r="C11" s="86" t="s">
        <v>83</v>
      </c>
      <c r="D11" s="81" t="s">
        <v>9</v>
      </c>
      <c r="E11" s="84"/>
      <c r="F11" s="84"/>
    </row>
    <row r="12" spans="1:8" s="1" customFormat="1" ht="15.75" customHeight="1">
      <c r="A12" s="81"/>
      <c r="B12" s="83"/>
      <c r="C12" s="86" t="s">
        <v>209</v>
      </c>
      <c r="D12" s="81"/>
      <c r="E12" s="131">
        <v>3128400</v>
      </c>
      <c r="F12" s="84"/>
      <c r="G12" s="92">
        <v>3128400</v>
      </c>
      <c r="H12" s="92">
        <v>3128400</v>
      </c>
    </row>
    <row r="13" spans="1:8" s="1" customFormat="1" ht="15.75" customHeight="1">
      <c r="A13" s="81"/>
      <c r="B13" s="83"/>
      <c r="C13" s="86" t="s">
        <v>208</v>
      </c>
      <c r="D13" s="81"/>
      <c r="E13" s="131">
        <v>0</v>
      </c>
      <c r="F13" s="84"/>
      <c r="G13" s="91"/>
      <c r="H13" s="91"/>
    </row>
    <row r="14" spans="1:8" s="1" customFormat="1" ht="15.75" customHeight="1">
      <c r="A14" s="81"/>
      <c r="B14" s="81" t="s">
        <v>84</v>
      </c>
      <c r="C14" s="85" t="s">
        <v>71</v>
      </c>
      <c r="D14" s="83"/>
      <c r="E14" s="84"/>
      <c r="F14" s="84"/>
      <c r="G14" s="92">
        <v>844668</v>
      </c>
      <c r="H14" s="92">
        <v>844668</v>
      </c>
    </row>
    <row r="15" spans="1:8" s="1" customFormat="1" ht="15.75" customHeight="1">
      <c r="A15" s="81"/>
      <c r="B15" s="83"/>
      <c r="C15" s="86" t="s">
        <v>85</v>
      </c>
      <c r="D15" s="81" t="s">
        <v>68</v>
      </c>
      <c r="E15" s="84"/>
      <c r="F15" s="84"/>
      <c r="G15" s="92">
        <v>844668</v>
      </c>
      <c r="H15" s="92">
        <v>844668</v>
      </c>
    </row>
    <row r="16" spans="1:8" s="1" customFormat="1" ht="15.75" customHeight="1">
      <c r="A16" s="14" t="s">
        <v>160</v>
      </c>
      <c r="B16" s="14" t="s">
        <v>123</v>
      </c>
      <c r="C16" s="4"/>
      <c r="D16" s="5"/>
      <c r="E16" s="11"/>
      <c r="F16" s="11"/>
      <c r="G16" s="80">
        <f>SUM(G21+G18+G17)</f>
        <v>0</v>
      </c>
      <c r="H16" s="80">
        <f>SUM(H21+H18+H17)</f>
        <v>132906</v>
      </c>
    </row>
    <row r="17" spans="1:8" s="1" customFormat="1" ht="15.75" customHeight="1">
      <c r="A17" s="81"/>
      <c r="B17" s="14" t="s">
        <v>187</v>
      </c>
      <c r="C17" s="4" t="s">
        <v>188</v>
      </c>
      <c r="D17" s="81"/>
      <c r="E17" s="84"/>
      <c r="F17" s="84"/>
      <c r="G17" s="92"/>
      <c r="H17" s="92">
        <v>104650</v>
      </c>
    </row>
    <row r="18" spans="1:8" s="1" customFormat="1" ht="15.75" customHeight="1">
      <c r="A18" s="81"/>
      <c r="B18" s="83" t="s">
        <v>189</v>
      </c>
      <c r="C18" s="81" t="s">
        <v>190</v>
      </c>
      <c r="D18" s="81"/>
      <c r="E18" s="84"/>
      <c r="F18" s="84"/>
      <c r="G18" s="87"/>
      <c r="H18" s="92">
        <v>28256</v>
      </c>
    </row>
    <row r="19" spans="1:8" s="1" customFormat="1" ht="15.75" customHeight="1">
      <c r="A19" s="141" t="s">
        <v>54</v>
      </c>
      <c r="B19" s="144"/>
      <c r="C19" s="144"/>
      <c r="D19" s="144"/>
      <c r="E19" s="145"/>
      <c r="F19" s="145">
        <v>4</v>
      </c>
      <c r="G19" s="140">
        <f>SUM(G20+G32+G36)</f>
        <v>20560557</v>
      </c>
      <c r="H19" s="140">
        <f>SUM(H20+H32+H36)</f>
        <v>20881545</v>
      </c>
    </row>
    <row r="20" spans="1:8" s="1" customFormat="1" ht="15.75">
      <c r="A20" s="2" t="s">
        <v>156</v>
      </c>
      <c r="B20" s="9" t="s">
        <v>55</v>
      </c>
      <c r="D20" s="2"/>
      <c r="E20" s="7"/>
      <c r="F20" s="7"/>
      <c r="G20" s="80">
        <f>SUM(G22:G29)</f>
        <v>17265580</v>
      </c>
      <c r="H20" s="80">
        <f>SUM(H22:H31)</f>
        <v>17560582</v>
      </c>
    </row>
    <row r="21" spans="1:8" s="1" customFormat="1" ht="15.75">
      <c r="A21" s="2"/>
      <c r="B21" s="2" t="s">
        <v>86</v>
      </c>
      <c r="C21" s="1" t="s">
        <v>87</v>
      </c>
      <c r="D21" s="2"/>
      <c r="E21" s="7"/>
      <c r="F21" s="7"/>
      <c r="G21" s="80"/>
      <c r="H21" s="80"/>
    </row>
    <row r="22" spans="1:8" s="1" customFormat="1" ht="15.75">
      <c r="A22" s="2"/>
      <c r="B22" s="2"/>
      <c r="C22" s="1" t="s">
        <v>97</v>
      </c>
      <c r="D22" s="2" t="s">
        <v>7</v>
      </c>
      <c r="E22" s="12"/>
      <c r="F22" s="12"/>
      <c r="G22" s="80">
        <v>13721520</v>
      </c>
      <c r="H22" s="80">
        <v>13193412</v>
      </c>
    </row>
    <row r="23" spans="1:8" s="1" customFormat="1" ht="15.75">
      <c r="A23" s="2"/>
      <c r="B23" s="2"/>
      <c r="C23" s="1" t="s">
        <v>97</v>
      </c>
      <c r="D23" s="2" t="s">
        <v>211</v>
      </c>
      <c r="E23" s="12"/>
      <c r="F23" s="12"/>
      <c r="G23" s="80">
        <v>876960</v>
      </c>
      <c r="H23" s="80">
        <v>876960</v>
      </c>
    </row>
    <row r="24" spans="1:8" s="1" customFormat="1" ht="15.75">
      <c r="A24" s="2"/>
      <c r="B24" s="2"/>
      <c r="C24" s="1" t="s">
        <v>98</v>
      </c>
      <c r="D24" s="2" t="s">
        <v>56</v>
      </c>
      <c r="E24" s="12"/>
      <c r="F24" s="12"/>
      <c r="G24" s="80">
        <v>80000</v>
      </c>
      <c r="H24" s="80">
        <v>80000</v>
      </c>
    </row>
    <row r="25" spans="1:8" s="1" customFormat="1" ht="15.75">
      <c r="A25" s="2"/>
      <c r="B25" s="2"/>
      <c r="C25" s="1" t="s">
        <v>227</v>
      </c>
      <c r="D25" s="4" t="s">
        <v>229</v>
      </c>
      <c r="E25" s="12"/>
      <c r="F25" s="12"/>
      <c r="G25" s="80">
        <v>600000</v>
      </c>
      <c r="H25" s="80">
        <v>800000</v>
      </c>
    </row>
    <row r="26" spans="1:8" s="1" customFormat="1" ht="15.75">
      <c r="A26" s="2"/>
      <c r="B26" s="2"/>
      <c r="C26" s="1" t="s">
        <v>228</v>
      </c>
      <c r="D26" s="4" t="s">
        <v>230</v>
      </c>
      <c r="E26" s="12"/>
      <c r="F26" s="12"/>
      <c r="G26" s="80">
        <v>0</v>
      </c>
      <c r="H26" s="80">
        <v>95002</v>
      </c>
    </row>
    <row r="27" spans="1:8" s="1" customFormat="1" ht="15.75">
      <c r="A27" s="2"/>
      <c r="B27" s="2"/>
      <c r="C27" s="1" t="s">
        <v>99</v>
      </c>
      <c r="D27" s="2" t="s">
        <v>11</v>
      </c>
      <c r="E27" s="12"/>
      <c r="F27" s="12"/>
      <c r="G27" s="80">
        <v>430000</v>
      </c>
      <c r="H27" s="80">
        <v>430000</v>
      </c>
    </row>
    <row r="28" spans="1:8" s="1" customFormat="1" ht="15.75">
      <c r="A28" s="2"/>
      <c r="B28" s="2"/>
      <c r="C28" s="1" t="s">
        <v>100</v>
      </c>
      <c r="D28" s="2" t="s">
        <v>31</v>
      </c>
      <c r="E28" s="12"/>
      <c r="F28" s="12"/>
      <c r="G28" s="80">
        <v>400000</v>
      </c>
      <c r="H28" s="80">
        <v>400000</v>
      </c>
    </row>
    <row r="29" spans="1:8" s="1" customFormat="1" ht="15.75">
      <c r="A29" s="2"/>
      <c r="B29" s="2"/>
      <c r="C29" s="1" t="s">
        <v>193</v>
      </c>
      <c r="D29" s="2" t="s">
        <v>194</v>
      </c>
      <c r="E29" s="12"/>
      <c r="F29" s="12"/>
      <c r="G29" s="80">
        <v>1157100</v>
      </c>
      <c r="H29" s="80">
        <v>1272810</v>
      </c>
    </row>
    <row r="30" spans="1:8" s="1" customFormat="1" ht="15.75">
      <c r="A30" s="2"/>
      <c r="B30" s="2" t="s">
        <v>234</v>
      </c>
      <c r="D30" s="136" t="s">
        <v>235</v>
      </c>
      <c r="E30" s="12"/>
      <c r="F30" s="12"/>
      <c r="G30" s="80"/>
      <c r="H30" s="80">
        <v>371098</v>
      </c>
    </row>
    <row r="31" spans="1:8" s="1" customFormat="1" ht="15.75">
      <c r="A31" s="2"/>
      <c r="B31" s="2" t="s">
        <v>236</v>
      </c>
      <c r="D31" s="136" t="s">
        <v>237</v>
      </c>
      <c r="E31" s="12"/>
      <c r="F31" s="12"/>
      <c r="G31" s="80"/>
      <c r="H31" s="80">
        <v>41300</v>
      </c>
    </row>
    <row r="32" spans="1:8" s="1" customFormat="1" ht="15.75">
      <c r="A32" s="2" t="s">
        <v>88</v>
      </c>
      <c r="C32" s="9" t="s">
        <v>4</v>
      </c>
      <c r="D32" s="2"/>
      <c r="E32" s="7"/>
      <c r="F32" s="7"/>
      <c r="G32" s="126">
        <f>SUM(G33:G35)</f>
        <v>3089977</v>
      </c>
      <c r="H32" s="126">
        <f>SUM(H33:H35)</f>
        <v>3089977</v>
      </c>
    </row>
    <row r="33" spans="1:8" s="1" customFormat="1" ht="15.75">
      <c r="A33" s="2"/>
      <c r="B33" s="2"/>
      <c r="C33" s="1" t="s">
        <v>101</v>
      </c>
      <c r="D33" s="2" t="s">
        <v>212</v>
      </c>
      <c r="E33" s="7"/>
      <c r="F33" s="7"/>
      <c r="G33" s="80">
        <v>2989977</v>
      </c>
      <c r="H33" s="80">
        <v>2989977</v>
      </c>
    </row>
    <row r="34" spans="1:8" s="1" customFormat="1" ht="15.75">
      <c r="A34" s="2"/>
      <c r="B34" s="2"/>
      <c r="C34" s="2" t="s">
        <v>149</v>
      </c>
      <c r="D34" s="2" t="s">
        <v>150</v>
      </c>
      <c r="E34" s="7"/>
      <c r="F34" s="7"/>
      <c r="G34" s="80">
        <v>40000</v>
      </c>
      <c r="H34" s="80">
        <v>40000</v>
      </c>
    </row>
    <row r="35" spans="1:8" s="1" customFormat="1" ht="15.75">
      <c r="A35" s="2"/>
      <c r="B35" s="2"/>
      <c r="C35" s="2" t="s">
        <v>102</v>
      </c>
      <c r="D35" s="2"/>
      <c r="E35" s="7"/>
      <c r="F35" s="7"/>
      <c r="G35" s="80">
        <v>60000</v>
      </c>
      <c r="H35" s="80">
        <v>60000</v>
      </c>
    </row>
    <row r="36" spans="1:8" s="1" customFormat="1" ht="15.75">
      <c r="A36" s="2" t="s">
        <v>81</v>
      </c>
      <c r="B36" s="2" t="s">
        <v>69</v>
      </c>
      <c r="D36" s="2"/>
      <c r="E36" s="7"/>
      <c r="F36" s="7"/>
      <c r="G36" s="126">
        <f>SUM(G37+G45+G47+G43)</f>
        <v>205000</v>
      </c>
      <c r="H36" s="126">
        <f>SUM(H37+H45+H47+H43)</f>
        <v>230986</v>
      </c>
    </row>
    <row r="37" spans="1:8" s="1" customFormat="1" ht="15.75">
      <c r="A37" s="2"/>
      <c r="B37" s="2" t="s">
        <v>89</v>
      </c>
      <c r="C37" s="9" t="s">
        <v>5</v>
      </c>
      <c r="D37" s="9"/>
      <c r="E37" s="7"/>
      <c r="F37" s="7"/>
      <c r="G37" s="80">
        <f>SUM(G38)</f>
        <v>100000</v>
      </c>
      <c r="H37" s="80">
        <f>SUM(H38)</f>
        <v>125986</v>
      </c>
    </row>
    <row r="38" spans="1:8" s="1" customFormat="1" ht="15.75">
      <c r="A38" s="2"/>
      <c r="B38" s="2"/>
      <c r="C38" s="9" t="s">
        <v>90</v>
      </c>
      <c r="D38" s="9" t="s">
        <v>91</v>
      </c>
      <c r="E38" s="7"/>
      <c r="F38" s="7"/>
      <c r="G38" s="80">
        <f>SUM(G39:G42)</f>
        <v>100000</v>
      </c>
      <c r="H38" s="80">
        <v>125986</v>
      </c>
    </row>
    <row r="39" spans="1:8" s="1" customFormat="1" ht="15.75">
      <c r="A39" s="2"/>
      <c r="B39" s="2"/>
      <c r="C39" s="2" t="s">
        <v>103</v>
      </c>
      <c r="D39" s="2" t="s">
        <v>8</v>
      </c>
      <c r="E39" s="27"/>
      <c r="G39" s="93">
        <v>10000</v>
      </c>
      <c r="H39" s="93">
        <v>10000</v>
      </c>
    </row>
    <row r="40" spans="1:8" s="1" customFormat="1" ht="15.75">
      <c r="A40" s="2"/>
      <c r="B40" s="2"/>
      <c r="C40" s="2" t="s">
        <v>104</v>
      </c>
      <c r="D40" s="2" t="s">
        <v>10</v>
      </c>
      <c r="E40" s="27"/>
      <c r="G40" s="93">
        <v>50000</v>
      </c>
      <c r="H40" s="93">
        <v>50000</v>
      </c>
    </row>
    <row r="41" spans="1:8" s="1" customFormat="1" ht="15.75">
      <c r="A41" s="2"/>
      <c r="B41" s="2"/>
      <c r="C41" s="2" t="s">
        <v>104</v>
      </c>
      <c r="D41" s="2" t="s">
        <v>13</v>
      </c>
      <c r="E41" s="27"/>
      <c r="G41" s="93">
        <v>20000</v>
      </c>
      <c r="H41" s="93">
        <v>20000</v>
      </c>
    </row>
    <row r="42" spans="1:8" s="1" customFormat="1" ht="15.75">
      <c r="A42" s="2"/>
      <c r="B42" s="2"/>
      <c r="C42" s="2" t="s">
        <v>105</v>
      </c>
      <c r="D42" s="2" t="s">
        <v>106</v>
      </c>
      <c r="E42" s="27"/>
      <c r="G42" s="93">
        <v>20000</v>
      </c>
      <c r="H42" s="93">
        <v>20000</v>
      </c>
    </row>
    <row r="43" spans="1:8" s="1" customFormat="1" ht="15.75">
      <c r="A43" s="2"/>
      <c r="B43" s="2" t="s">
        <v>82</v>
      </c>
      <c r="C43" s="2" t="s">
        <v>59</v>
      </c>
      <c r="D43" s="2"/>
      <c r="E43" s="27"/>
      <c r="F43" s="27"/>
      <c r="G43" s="80">
        <v>65000</v>
      </c>
      <c r="H43" s="80">
        <v>65000</v>
      </c>
    </row>
    <row r="44" spans="1:8" s="1" customFormat="1" ht="15.75">
      <c r="A44" s="2"/>
      <c r="B44" s="2"/>
      <c r="C44" s="2" t="s">
        <v>180</v>
      </c>
      <c r="D44" s="2"/>
      <c r="E44" s="27"/>
      <c r="F44" s="27"/>
      <c r="G44" s="80"/>
      <c r="H44" s="80"/>
    </row>
    <row r="45" spans="1:8" s="1" customFormat="1" ht="15.75">
      <c r="A45" s="2"/>
      <c r="B45" s="2">
        <v>34</v>
      </c>
      <c r="C45" s="8" t="s">
        <v>65</v>
      </c>
      <c r="D45" s="6"/>
      <c r="E45" s="11"/>
      <c r="F45" s="11"/>
      <c r="G45" s="80">
        <v>20000</v>
      </c>
      <c r="H45" s="80">
        <v>20000</v>
      </c>
    </row>
    <row r="46" spans="1:8" s="1" customFormat="1" ht="15.75">
      <c r="A46" s="2"/>
      <c r="B46" s="2"/>
      <c r="C46" s="8"/>
      <c r="D46" s="5" t="s">
        <v>66</v>
      </c>
      <c r="E46" s="12"/>
      <c r="F46" s="12"/>
      <c r="G46" s="80">
        <v>20000</v>
      </c>
      <c r="H46" s="80">
        <v>20000</v>
      </c>
    </row>
    <row r="47" spans="1:8" s="1" customFormat="1" ht="15.75">
      <c r="A47" s="5"/>
      <c r="B47" s="5">
        <v>35</v>
      </c>
      <c r="C47" s="8" t="s">
        <v>67</v>
      </c>
      <c r="E47" s="12"/>
      <c r="F47" s="12"/>
      <c r="G47" s="80">
        <v>20000</v>
      </c>
      <c r="H47" s="80">
        <v>20000</v>
      </c>
    </row>
    <row r="48" spans="1:8" s="1" customFormat="1" ht="15.75">
      <c r="A48" s="2"/>
      <c r="B48" s="2"/>
      <c r="C48" s="5" t="s">
        <v>68</v>
      </c>
      <c r="D48" s="2"/>
      <c r="E48" s="11"/>
      <c r="F48" s="11"/>
      <c r="G48" s="80">
        <v>20000</v>
      </c>
      <c r="H48" s="80">
        <v>20000</v>
      </c>
    </row>
    <row r="49" spans="1:8" s="1" customFormat="1" ht="15.75">
      <c r="A49" s="2"/>
      <c r="B49" s="2"/>
      <c r="C49" s="5"/>
      <c r="D49" s="2"/>
      <c r="E49" s="11"/>
      <c r="F49" s="11"/>
      <c r="G49" s="80"/>
      <c r="H49" s="80"/>
    </row>
    <row r="50" spans="1:8" s="1" customFormat="1" ht="15.75">
      <c r="A50" s="141" t="s">
        <v>57</v>
      </c>
      <c r="B50" s="144"/>
      <c r="C50" s="144"/>
      <c r="D50" s="144"/>
      <c r="E50" s="146"/>
      <c r="F50" s="146"/>
      <c r="G50" s="140">
        <f>SUM(G51+G94)</f>
        <v>3620800</v>
      </c>
      <c r="H50" s="140">
        <f>SUM(H51+H94)</f>
        <v>4180077</v>
      </c>
    </row>
    <row r="51" spans="1:8" s="1" customFormat="1" ht="15.75">
      <c r="A51" s="2" t="s">
        <v>81</v>
      </c>
      <c r="B51" s="2" t="s">
        <v>69</v>
      </c>
      <c r="C51" s="2"/>
      <c r="D51" s="2"/>
      <c r="E51" s="7"/>
      <c r="F51" s="7"/>
      <c r="G51" s="80">
        <f>SUM(G52+G63+G68+G91)</f>
        <v>3620800</v>
      </c>
      <c r="H51" s="80">
        <f>SUM(H52+H63+H68+H91)</f>
        <v>4082076</v>
      </c>
    </row>
    <row r="52" spans="1:8" s="1" customFormat="1" ht="15.75">
      <c r="A52" s="2"/>
      <c r="B52" s="2" t="s">
        <v>89</v>
      </c>
      <c r="C52" s="9" t="s">
        <v>5</v>
      </c>
      <c r="D52" s="9"/>
      <c r="E52" s="12"/>
      <c r="F52" s="12"/>
      <c r="G52" s="80">
        <f>SUM(G54:G58)</f>
        <v>779288</v>
      </c>
      <c r="H52" s="80">
        <f>SUM(H54:H58)</f>
        <v>1041268</v>
      </c>
    </row>
    <row r="53" spans="1:8" s="1" customFormat="1" ht="15.75">
      <c r="A53" s="2"/>
      <c r="B53" s="2"/>
      <c r="C53" s="9" t="s">
        <v>92</v>
      </c>
      <c r="D53" s="9" t="s">
        <v>58</v>
      </c>
      <c r="E53" s="12"/>
      <c r="F53" s="12"/>
      <c r="G53" s="80">
        <f>SUM(G54:G57)</f>
        <v>779288</v>
      </c>
      <c r="H53" s="80">
        <f>SUM(H54:H57)</f>
        <v>1041268</v>
      </c>
    </row>
    <row r="54" spans="1:8" s="1" customFormat="1" ht="15.75">
      <c r="A54" s="2"/>
      <c r="B54" s="2"/>
      <c r="C54" s="2" t="s">
        <v>107</v>
      </c>
      <c r="D54" s="2" t="s">
        <v>12</v>
      </c>
      <c r="E54" s="11"/>
      <c r="F54" s="11"/>
      <c r="G54" s="80">
        <v>55000</v>
      </c>
      <c r="H54" s="80">
        <v>55000</v>
      </c>
    </row>
    <row r="55" spans="1:8" s="1" customFormat="1" ht="15.75">
      <c r="A55" s="2"/>
      <c r="B55" s="2"/>
      <c r="C55" s="2" t="s">
        <v>108</v>
      </c>
      <c r="D55" s="2" t="s">
        <v>6</v>
      </c>
      <c r="E55" s="11"/>
      <c r="F55" s="11"/>
      <c r="G55" s="80">
        <v>94488</v>
      </c>
      <c r="H55" s="80">
        <v>94488</v>
      </c>
    </row>
    <row r="56" spans="1:8" s="1" customFormat="1" ht="15.75">
      <c r="A56" s="2"/>
      <c r="B56" s="2"/>
      <c r="C56" s="2" t="s">
        <v>109</v>
      </c>
      <c r="D56" s="2" t="s">
        <v>110</v>
      </c>
      <c r="E56" s="11"/>
      <c r="F56" s="11"/>
      <c r="G56" s="80">
        <v>60000</v>
      </c>
      <c r="H56" s="80">
        <v>60000</v>
      </c>
    </row>
    <row r="57" spans="1:8" s="1" customFormat="1" ht="15.75">
      <c r="A57" s="2"/>
      <c r="B57" s="2"/>
      <c r="C57" s="2" t="s">
        <v>111</v>
      </c>
      <c r="D57" s="2" t="s">
        <v>58</v>
      </c>
      <c r="E57" s="11"/>
      <c r="F57" s="11"/>
      <c r="G57" s="80">
        <v>569800</v>
      </c>
      <c r="H57" s="80">
        <v>831780</v>
      </c>
    </row>
    <row r="58" spans="1:8" s="1" customFormat="1" ht="15.75">
      <c r="A58" s="2"/>
      <c r="B58" s="2"/>
      <c r="D58" s="1" t="s">
        <v>162</v>
      </c>
      <c r="E58" s="27">
        <v>30000</v>
      </c>
      <c r="F58" s="27"/>
      <c r="G58" s="27"/>
      <c r="H58" s="27"/>
    </row>
    <row r="59" spans="1:8" s="1" customFormat="1" ht="15.75">
      <c r="A59" s="2"/>
      <c r="B59" s="2"/>
      <c r="C59" s="2"/>
      <c r="D59" s="2" t="s">
        <v>202</v>
      </c>
      <c r="E59" s="20">
        <v>60000</v>
      </c>
      <c r="F59" s="20"/>
      <c r="G59" s="80"/>
      <c r="H59" s="80"/>
    </row>
    <row r="60" spans="1:8" s="1" customFormat="1" ht="15.75">
      <c r="A60" s="2"/>
      <c r="B60" s="2"/>
      <c r="C60" s="2"/>
      <c r="D60" s="2" t="s">
        <v>203</v>
      </c>
      <c r="E60" s="20">
        <v>50000</v>
      </c>
      <c r="F60" s="20"/>
      <c r="G60" s="80"/>
      <c r="H60" s="80"/>
    </row>
    <row r="61" spans="1:8" s="1" customFormat="1" ht="15.75">
      <c r="A61" s="2"/>
      <c r="B61" s="2"/>
      <c r="C61" s="2"/>
      <c r="D61" s="2" t="s">
        <v>223</v>
      </c>
      <c r="E61" s="20">
        <v>129800</v>
      </c>
      <c r="F61" s="20"/>
      <c r="G61" s="80"/>
      <c r="H61" s="80"/>
    </row>
    <row r="62" spans="1:8" s="1" customFormat="1" ht="15.75">
      <c r="A62" s="2"/>
      <c r="B62" s="2"/>
      <c r="C62" s="2"/>
      <c r="D62" s="2" t="s">
        <v>186</v>
      </c>
      <c r="E62" s="20">
        <v>300000</v>
      </c>
      <c r="F62" s="20"/>
      <c r="G62" s="80"/>
      <c r="H62" s="80"/>
    </row>
    <row r="63" spans="1:8" s="1" customFormat="1" ht="15.75" customHeight="1">
      <c r="A63" s="2"/>
      <c r="B63" s="2" t="s">
        <v>93</v>
      </c>
      <c r="C63" s="9" t="s">
        <v>60</v>
      </c>
      <c r="E63" s="12"/>
      <c r="F63" s="12"/>
      <c r="G63" s="80">
        <f>SUM(G66+G64)</f>
        <v>120000</v>
      </c>
      <c r="H63" s="80">
        <f>SUM(H66+H64)</f>
        <v>120000</v>
      </c>
    </row>
    <row r="64" spans="1:8" s="1" customFormat="1" ht="15.75" customHeight="1">
      <c r="A64" s="2"/>
      <c r="B64" s="2"/>
      <c r="C64" s="2" t="s">
        <v>113</v>
      </c>
      <c r="D64" s="1" t="s">
        <v>114</v>
      </c>
      <c r="E64" s="12"/>
      <c r="F64" s="12"/>
      <c r="G64" s="80">
        <v>40000</v>
      </c>
      <c r="H64" s="80">
        <v>40000</v>
      </c>
    </row>
    <row r="65" spans="1:8" s="1" customFormat="1" ht="15.75" customHeight="1">
      <c r="A65" s="2"/>
      <c r="B65" s="2"/>
      <c r="C65" s="2"/>
      <c r="D65" s="1" t="s">
        <v>181</v>
      </c>
      <c r="E65" s="12"/>
      <c r="F65" s="12"/>
      <c r="G65" s="80"/>
      <c r="H65" s="80"/>
    </row>
    <row r="66" spans="1:8" s="1" customFormat="1" ht="15.75">
      <c r="A66" s="2"/>
      <c r="B66" s="2"/>
      <c r="C66" s="2" t="s">
        <v>112</v>
      </c>
      <c r="D66" s="2" t="s">
        <v>15</v>
      </c>
      <c r="E66" s="11"/>
      <c r="F66" s="11"/>
      <c r="G66" s="80">
        <v>80000</v>
      </c>
      <c r="H66" s="80">
        <v>80000</v>
      </c>
    </row>
    <row r="67" spans="1:8" s="1" customFormat="1" ht="15.75">
      <c r="A67" s="2"/>
      <c r="B67" s="2"/>
      <c r="C67" s="2"/>
      <c r="D67" s="2" t="s">
        <v>163</v>
      </c>
      <c r="E67" s="11"/>
      <c r="F67" s="11"/>
      <c r="G67" s="80"/>
      <c r="H67" s="80"/>
    </row>
    <row r="68" spans="1:8" s="1" customFormat="1" ht="15.75">
      <c r="A68" s="2"/>
      <c r="B68" s="2" t="s">
        <v>82</v>
      </c>
      <c r="C68" s="2" t="s">
        <v>59</v>
      </c>
      <c r="D68" s="2"/>
      <c r="E68" s="11"/>
      <c r="F68" s="11"/>
      <c r="G68" s="80">
        <f>SUM(G69+G73+G77)</f>
        <v>2294000</v>
      </c>
      <c r="H68" s="80">
        <f>SUM(H69+H73+H77)</f>
        <v>2278363</v>
      </c>
    </row>
    <row r="69" spans="1:8" s="1" customFormat="1" ht="15.75">
      <c r="A69" s="2"/>
      <c r="B69" s="2"/>
      <c r="C69" s="1" t="s">
        <v>94</v>
      </c>
      <c r="D69" s="9" t="s">
        <v>61</v>
      </c>
      <c r="E69" s="11"/>
      <c r="F69" s="11"/>
      <c r="G69" s="80">
        <v>550000</v>
      </c>
      <c r="H69" s="80">
        <v>926674</v>
      </c>
    </row>
    <row r="70" spans="1:8" s="1" customFormat="1" ht="15.75">
      <c r="A70" s="2"/>
      <c r="B70" s="2"/>
      <c r="C70" s="2"/>
      <c r="D70" s="2" t="s">
        <v>16</v>
      </c>
      <c r="E70" s="128"/>
      <c r="F70" s="93"/>
      <c r="G70" s="27"/>
      <c r="H70" s="27"/>
    </row>
    <row r="71" spans="1:8" s="1" customFormat="1" ht="15.75">
      <c r="A71" s="2"/>
      <c r="B71" s="2"/>
      <c r="C71" s="2"/>
      <c r="D71" s="2" t="s">
        <v>17</v>
      </c>
      <c r="E71" s="128"/>
      <c r="F71" s="93"/>
      <c r="G71" s="27"/>
      <c r="H71" s="27"/>
    </row>
    <row r="72" spans="1:9" s="1" customFormat="1" ht="15.75">
      <c r="A72" s="2"/>
      <c r="B72" s="2"/>
      <c r="C72" s="2"/>
      <c r="D72" s="2" t="s">
        <v>18</v>
      </c>
      <c r="E72" s="128"/>
      <c r="F72" s="93"/>
      <c r="G72" s="27"/>
      <c r="H72" s="27"/>
      <c r="I72" s="99"/>
    </row>
    <row r="73" spans="1:9" s="1" customFormat="1" ht="15.75">
      <c r="A73" s="2"/>
      <c r="B73" s="2"/>
      <c r="C73" s="1" t="s">
        <v>95</v>
      </c>
      <c r="D73" s="9" t="s">
        <v>62</v>
      </c>
      <c r="E73" s="129"/>
      <c r="F73" s="130"/>
      <c r="G73" s="80">
        <v>400000</v>
      </c>
      <c r="H73" s="80">
        <v>202691</v>
      </c>
      <c r="I73" s="99"/>
    </row>
    <row r="74" spans="1:9" s="1" customFormat="1" ht="15.75">
      <c r="A74" s="2"/>
      <c r="B74" s="2"/>
      <c r="D74" s="2" t="s">
        <v>151</v>
      </c>
      <c r="E74" s="20">
        <v>150000</v>
      </c>
      <c r="F74" s="20"/>
      <c r="G74" s="80"/>
      <c r="H74" s="80"/>
      <c r="I74" s="99"/>
    </row>
    <row r="75" spans="1:9" s="1" customFormat="1" ht="15.75">
      <c r="A75" s="2"/>
      <c r="B75" s="2"/>
      <c r="D75" s="2" t="s">
        <v>214</v>
      </c>
      <c r="E75" s="20">
        <v>200000</v>
      </c>
      <c r="F75" s="20"/>
      <c r="G75" s="80"/>
      <c r="H75" s="80"/>
      <c r="I75" s="99"/>
    </row>
    <row r="76" spans="1:8" s="1" customFormat="1" ht="15.75">
      <c r="A76" s="2"/>
      <c r="B76" s="2"/>
      <c r="C76" s="2"/>
      <c r="D76" s="2" t="s">
        <v>32</v>
      </c>
      <c r="E76" s="20">
        <v>50000</v>
      </c>
      <c r="F76" s="11"/>
      <c r="G76" s="80"/>
      <c r="H76" s="80"/>
    </row>
    <row r="77" spans="1:8" s="1" customFormat="1" ht="15.75">
      <c r="A77" s="2"/>
      <c r="B77" s="2"/>
      <c r="C77" s="1" t="s">
        <v>96</v>
      </c>
      <c r="D77" s="9" t="s">
        <v>63</v>
      </c>
      <c r="E77" s="11"/>
      <c r="F77" s="11"/>
      <c r="G77" s="80">
        <v>1344000</v>
      </c>
      <c r="H77" s="80">
        <v>1148998</v>
      </c>
    </row>
    <row r="78" spans="1:8" s="1" customFormat="1" ht="15.75">
      <c r="A78" s="2"/>
      <c r="B78" s="2"/>
      <c r="C78" s="2"/>
      <c r="D78" s="2" t="s">
        <v>33</v>
      </c>
      <c r="E78" s="20">
        <v>10000</v>
      </c>
      <c r="F78" s="20"/>
      <c r="G78" s="80"/>
      <c r="H78" s="80"/>
    </row>
    <row r="79" spans="1:8" s="1" customFormat="1" ht="15.75">
      <c r="A79" s="2"/>
      <c r="B79" s="2"/>
      <c r="C79" s="2"/>
      <c r="D79" s="2" t="s">
        <v>34</v>
      </c>
      <c r="E79" s="20">
        <v>10000</v>
      </c>
      <c r="F79" s="20"/>
      <c r="G79" s="80"/>
      <c r="H79" s="80"/>
    </row>
    <row r="80" spans="1:8" s="1" customFormat="1" ht="15.75">
      <c r="A80" s="2"/>
      <c r="B80" s="2"/>
      <c r="C80" s="2"/>
      <c r="D80" s="2" t="s">
        <v>35</v>
      </c>
      <c r="E80" s="20">
        <v>25000</v>
      </c>
      <c r="F80" s="20"/>
      <c r="G80" s="80"/>
      <c r="H80" s="80"/>
    </row>
    <row r="81" spans="1:8" s="1" customFormat="1" ht="15.75">
      <c r="A81" s="2"/>
      <c r="B81" s="2"/>
      <c r="C81" s="2"/>
      <c r="D81" s="2" t="s">
        <v>36</v>
      </c>
      <c r="E81" s="20">
        <v>37000</v>
      </c>
      <c r="F81" s="20"/>
      <c r="G81" s="80"/>
      <c r="H81" s="80"/>
    </row>
    <row r="82" spans="1:8" s="1" customFormat="1" ht="15.75">
      <c r="A82" s="2"/>
      <c r="B82" s="2"/>
      <c r="C82" s="2"/>
      <c r="D82" s="2" t="s">
        <v>37</v>
      </c>
      <c r="E82" s="20">
        <v>35000</v>
      </c>
      <c r="F82" s="20"/>
      <c r="G82" s="80"/>
      <c r="H82" s="80"/>
    </row>
    <row r="83" spans="1:8" s="1" customFormat="1" ht="15.75">
      <c r="A83" s="2"/>
      <c r="B83" s="2"/>
      <c r="C83" s="2"/>
      <c r="D83" s="2" t="s">
        <v>70</v>
      </c>
      <c r="E83" s="20">
        <v>30000</v>
      </c>
      <c r="F83" s="20"/>
      <c r="G83" s="80"/>
      <c r="H83" s="80"/>
    </row>
    <row r="84" spans="1:8" s="1" customFormat="1" ht="15.75">
      <c r="A84" s="2"/>
      <c r="B84" s="2"/>
      <c r="C84" s="2"/>
      <c r="D84" s="2" t="s">
        <v>64</v>
      </c>
      <c r="E84" s="20">
        <v>140000</v>
      </c>
      <c r="F84" s="20"/>
      <c r="G84" s="80"/>
      <c r="H84" s="80"/>
    </row>
    <row r="85" spans="1:8" s="1" customFormat="1" ht="15.75">
      <c r="A85" s="2"/>
      <c r="B85" s="2"/>
      <c r="C85" s="2"/>
      <c r="D85" s="2" t="s">
        <v>164</v>
      </c>
      <c r="E85" s="20">
        <v>10000</v>
      </c>
      <c r="F85" s="20"/>
      <c r="G85" s="80"/>
      <c r="H85" s="80"/>
    </row>
    <row r="86" spans="1:8" s="1" customFormat="1" ht="15.75">
      <c r="A86" s="2"/>
      <c r="B86" s="2"/>
      <c r="C86" s="2"/>
      <c r="D86" s="2" t="s">
        <v>197</v>
      </c>
      <c r="E86" s="20">
        <v>400000</v>
      </c>
      <c r="F86" s="20"/>
      <c r="G86" s="80"/>
      <c r="H86" s="80"/>
    </row>
    <row r="87" spans="1:8" s="1" customFormat="1" ht="15.75">
      <c r="A87" s="2"/>
      <c r="B87" s="2"/>
      <c r="C87" s="2"/>
      <c r="D87" s="2" t="s">
        <v>213</v>
      </c>
      <c r="E87" s="20">
        <v>99000</v>
      </c>
      <c r="F87" s="20"/>
      <c r="G87" s="80"/>
      <c r="H87" s="80"/>
    </row>
    <row r="88" spans="1:8" s="1" customFormat="1" ht="15.75">
      <c r="A88" s="2"/>
      <c r="B88" s="2"/>
      <c r="C88" s="2"/>
      <c r="D88" s="2" t="s">
        <v>215</v>
      </c>
      <c r="E88" s="20">
        <v>210000</v>
      </c>
      <c r="F88" s="20"/>
      <c r="G88" s="80"/>
      <c r="H88" s="80"/>
    </row>
    <row r="89" spans="1:8" s="1" customFormat="1" ht="15.75">
      <c r="A89" s="2"/>
      <c r="B89" s="2"/>
      <c r="C89" s="2"/>
      <c r="D89" s="2" t="s">
        <v>152</v>
      </c>
      <c r="E89" s="20">
        <v>50000</v>
      </c>
      <c r="F89" s="20"/>
      <c r="G89" s="80"/>
      <c r="H89" s="80"/>
    </row>
    <row r="90" spans="1:8" s="1" customFormat="1" ht="15.75">
      <c r="A90" s="2"/>
      <c r="B90" s="2"/>
      <c r="C90" s="2"/>
      <c r="D90" s="2" t="s">
        <v>222</v>
      </c>
      <c r="E90" s="20">
        <v>288000</v>
      </c>
      <c r="F90" s="20"/>
      <c r="G90" s="80"/>
      <c r="H90" s="80"/>
    </row>
    <row r="91" spans="1:8" s="1" customFormat="1" ht="15.75">
      <c r="A91" s="2"/>
      <c r="B91" s="2" t="s">
        <v>84</v>
      </c>
      <c r="C91" s="8" t="s">
        <v>67</v>
      </c>
      <c r="E91" s="11"/>
      <c r="F91" s="11"/>
      <c r="G91" s="80">
        <f>SUM(G92:G93)</f>
        <v>427512</v>
      </c>
      <c r="H91" s="80">
        <f>SUM(H92:H93)</f>
        <v>642445</v>
      </c>
    </row>
    <row r="92" spans="1:8" s="1" customFormat="1" ht="15.75">
      <c r="A92" s="2"/>
      <c r="B92" s="2"/>
      <c r="C92" s="13" t="s">
        <v>85</v>
      </c>
      <c r="D92" s="5" t="s">
        <v>68</v>
      </c>
      <c r="E92" s="11"/>
      <c r="F92" s="11"/>
      <c r="G92" s="80">
        <v>425512</v>
      </c>
      <c r="H92" s="80">
        <v>640445</v>
      </c>
    </row>
    <row r="93" spans="1:8" s="1" customFormat="1" ht="15.75">
      <c r="A93" s="2"/>
      <c r="B93" s="2"/>
      <c r="C93" s="13" t="s">
        <v>178</v>
      </c>
      <c r="D93" s="5" t="s">
        <v>179</v>
      </c>
      <c r="E93" s="11"/>
      <c r="F93" s="11"/>
      <c r="G93" s="80">
        <v>2000</v>
      </c>
      <c r="H93" s="80">
        <v>2000</v>
      </c>
    </row>
    <row r="94" spans="1:8" s="1" customFormat="1" ht="15.75">
      <c r="A94" s="14" t="s">
        <v>160</v>
      </c>
      <c r="B94" s="14" t="s">
        <v>123</v>
      </c>
      <c r="C94" s="4"/>
      <c r="D94" s="5"/>
      <c r="E94" s="11"/>
      <c r="F94" s="11"/>
      <c r="G94" s="80">
        <f>SUM(G99+G96+G95)</f>
        <v>0</v>
      </c>
      <c r="H94" s="80">
        <f>SUM(H99+H96+H95)</f>
        <v>98001</v>
      </c>
    </row>
    <row r="95" spans="1:8" s="1" customFormat="1" ht="15.75">
      <c r="A95" s="14"/>
      <c r="B95" s="14"/>
      <c r="C95" s="14" t="s">
        <v>195</v>
      </c>
      <c r="D95" s="5" t="s">
        <v>196</v>
      </c>
      <c r="E95" s="11"/>
      <c r="F95" s="11"/>
      <c r="G95" s="80">
        <v>0</v>
      </c>
      <c r="H95" s="80">
        <v>0</v>
      </c>
    </row>
    <row r="96" spans="1:8" s="1" customFormat="1" ht="15.75">
      <c r="A96" s="2"/>
      <c r="C96" s="14" t="s">
        <v>187</v>
      </c>
      <c r="D96" s="4" t="s">
        <v>188</v>
      </c>
      <c r="E96" s="11"/>
      <c r="F96" s="11"/>
      <c r="G96" s="80">
        <v>0</v>
      </c>
      <c r="H96" s="80">
        <v>77166</v>
      </c>
    </row>
    <row r="97" spans="1:8" s="1" customFormat="1" ht="15.75">
      <c r="A97" s="2"/>
      <c r="B97" s="2"/>
      <c r="C97" s="13"/>
      <c r="D97" s="5" t="s">
        <v>200</v>
      </c>
      <c r="E97" s="110"/>
      <c r="F97" s="110"/>
      <c r="G97" s="80"/>
      <c r="H97" s="80"/>
    </row>
    <row r="98" spans="1:8" s="1" customFormat="1" ht="15.75">
      <c r="A98" s="2"/>
      <c r="B98" s="2"/>
      <c r="C98" s="13"/>
      <c r="D98" s="5" t="s">
        <v>201</v>
      </c>
      <c r="E98" s="110"/>
      <c r="F98" s="110"/>
      <c r="G98" s="80"/>
      <c r="H98" s="80"/>
    </row>
    <row r="99" spans="1:8" s="1" customFormat="1" ht="15.75">
      <c r="A99" s="2"/>
      <c r="B99" s="2"/>
      <c r="C99" s="109" t="s">
        <v>189</v>
      </c>
      <c r="D99" s="86" t="s">
        <v>190</v>
      </c>
      <c r="E99" s="11"/>
      <c r="F99" s="11"/>
      <c r="G99" s="80">
        <v>0</v>
      </c>
      <c r="H99" s="80">
        <v>20835</v>
      </c>
    </row>
    <row r="100" spans="1:8" s="1" customFormat="1" ht="15.75">
      <c r="A100" s="2"/>
      <c r="B100" s="2"/>
      <c r="C100" s="13"/>
      <c r="D100" s="5"/>
      <c r="E100" s="11"/>
      <c r="F100" s="11"/>
      <c r="G100" s="80"/>
      <c r="H100" s="80"/>
    </row>
    <row r="101" spans="1:8" s="1" customFormat="1" ht="15.75">
      <c r="A101" s="5"/>
      <c r="B101" s="5"/>
      <c r="C101" s="9"/>
      <c r="D101" s="2"/>
      <c r="E101" s="12"/>
      <c r="F101" s="12"/>
      <c r="G101" s="80"/>
      <c r="H101" s="80"/>
    </row>
    <row r="102" spans="1:8" s="1" customFormat="1" ht="15.75">
      <c r="A102" s="5"/>
      <c r="B102" s="5"/>
      <c r="E102" s="12"/>
      <c r="F102" s="12"/>
      <c r="G102" s="80"/>
      <c r="H102" s="80"/>
    </row>
    <row r="103" spans="1:8" s="10" customFormat="1" ht="21.75" customHeight="1">
      <c r="A103" s="138" t="s">
        <v>0</v>
      </c>
      <c r="B103" s="138"/>
      <c r="C103" s="138"/>
      <c r="D103" s="138"/>
      <c r="E103" s="139"/>
      <c r="F103" s="139"/>
      <c r="G103" s="140">
        <f>SUM(G6+G19+G50)</f>
        <v>28154425</v>
      </c>
      <c r="H103" s="140">
        <f>SUM(H6+H19+H50)</f>
        <v>29295874</v>
      </c>
    </row>
    <row r="104" spans="1:8" s="10" customFormat="1" ht="18" customHeight="1">
      <c r="A104" s="10" t="s">
        <v>3</v>
      </c>
      <c r="E104" s="18"/>
      <c r="F104" s="18">
        <v>4</v>
      </c>
      <c r="G104" s="17"/>
      <c r="H104" s="17"/>
    </row>
    <row r="106" spans="1:2" ht="12.75">
      <c r="A106" s="25"/>
      <c r="B106" s="98"/>
    </row>
    <row r="107" ht="12.75">
      <c r="A107" s="25"/>
    </row>
    <row r="108" ht="12.75">
      <c r="A108" s="25"/>
    </row>
  </sheetData>
  <sheetProtection/>
  <mergeCells count="3">
    <mergeCell ref="A1:G1"/>
    <mergeCell ref="A2:H2"/>
    <mergeCell ref="A3:H3"/>
  </mergeCells>
  <printOptions gridLines="1" headings="1"/>
  <pageMargins left="0.7480314960629921" right="0.7480314960629921" top="0.984251968503937" bottom="0.984251968503937" header="0.5118110236220472" footer="0.5118110236220472"/>
  <pageSetup horizontalDpi="600" verticalDpi="600" orientation="portrait" paperSize="9" scale="57" r:id="rId1"/>
  <rowBreaks count="1" manualBreakCount="1">
    <brk id="76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44"/>
  <sheetViews>
    <sheetView tabSelected="1" view="pageBreakPreview" zoomScaleSheetLayoutView="100" zoomScalePageLayoutView="0" workbookViewId="0" topLeftCell="A1">
      <selection activeCell="A1" sqref="A1:I1"/>
    </sheetView>
  </sheetViews>
  <sheetFormatPr defaultColWidth="9.140625" defaultRowHeight="12.75"/>
  <cols>
    <col min="1" max="1" width="13.421875" style="0" customWidth="1"/>
    <col min="2" max="2" width="20.57421875" style="0" customWidth="1"/>
    <col min="3" max="3" width="9.7109375" style="0" bestFit="1" customWidth="1"/>
    <col min="5" max="5" width="10.7109375" style="0" bestFit="1" customWidth="1"/>
    <col min="6" max="6" width="19.8515625" style="0" customWidth="1"/>
    <col min="7" max="7" width="11.140625" style="0" customWidth="1"/>
    <col min="8" max="8" width="9.57421875" style="0" bestFit="1" customWidth="1"/>
  </cols>
  <sheetData>
    <row r="1" spans="1:9" ht="15.75">
      <c r="A1" s="182" t="s">
        <v>246</v>
      </c>
      <c r="B1" s="182"/>
      <c r="C1" s="182"/>
      <c r="D1" s="182"/>
      <c r="E1" s="182"/>
      <c r="F1" s="182"/>
      <c r="G1" s="166"/>
      <c r="H1" s="166"/>
      <c r="I1" s="166"/>
    </row>
    <row r="2" spans="1:9" ht="15.75">
      <c r="A2" s="189" t="s">
        <v>53</v>
      </c>
      <c r="B2" s="189"/>
      <c r="C2" s="189"/>
      <c r="D2" s="189"/>
      <c r="E2" s="189"/>
      <c r="F2" s="189"/>
      <c r="G2" s="175"/>
      <c r="H2" s="175"/>
      <c r="I2" s="175"/>
    </row>
    <row r="3" spans="1:9" ht="15.75">
      <c r="A3" s="183" t="s">
        <v>52</v>
      </c>
      <c r="B3" s="183"/>
      <c r="C3" s="183"/>
      <c r="D3" s="183"/>
      <c r="E3" s="183"/>
      <c r="F3" s="183"/>
      <c r="G3" s="167"/>
      <c r="H3" s="167"/>
      <c r="I3" s="167"/>
    </row>
    <row r="4" spans="1:9" ht="15.75">
      <c r="A4" s="183" t="s">
        <v>221</v>
      </c>
      <c r="B4" s="167"/>
      <c r="C4" s="167"/>
      <c r="D4" s="167"/>
      <c r="E4" s="167"/>
      <c r="F4" s="167"/>
      <c r="G4" s="167"/>
      <c r="H4" s="167"/>
      <c r="I4" s="167"/>
    </row>
    <row r="5" spans="1:9" ht="15.75">
      <c r="A5" s="16"/>
      <c r="B5" s="21"/>
      <c r="C5" s="21"/>
      <c r="D5" s="21"/>
      <c r="E5" s="21"/>
      <c r="F5" s="21"/>
      <c r="G5" s="21"/>
      <c r="H5" s="21"/>
      <c r="I5" s="21"/>
    </row>
    <row r="6" ht="15.75">
      <c r="A6" s="14" t="s">
        <v>24</v>
      </c>
    </row>
    <row r="7" ht="15.75">
      <c r="A7" s="14"/>
    </row>
    <row r="8" ht="12.75">
      <c r="A8" t="s">
        <v>27</v>
      </c>
    </row>
    <row r="10" spans="1:4" ht="12.75">
      <c r="A10" t="s">
        <v>38</v>
      </c>
      <c r="C10" s="98">
        <v>3973068</v>
      </c>
      <c r="D10" s="25" t="s">
        <v>192</v>
      </c>
    </row>
    <row r="11" spans="1:4" ht="12.75">
      <c r="A11" s="25" t="s">
        <v>49</v>
      </c>
      <c r="C11" s="98">
        <v>-3733092</v>
      </c>
      <c r="D11" s="25" t="s">
        <v>192</v>
      </c>
    </row>
    <row r="12" spans="1:7" ht="12.75">
      <c r="A12" s="25" t="s">
        <v>199</v>
      </c>
      <c r="B12" s="25"/>
      <c r="C12" s="132">
        <v>-12000</v>
      </c>
      <c r="D12" s="25" t="s">
        <v>192</v>
      </c>
      <c r="E12" s="25"/>
      <c r="F12" s="25"/>
      <c r="G12" s="25"/>
    </row>
    <row r="13" spans="1:4" ht="12.75">
      <c r="A13" s="111" t="s">
        <v>191</v>
      </c>
      <c r="B13" s="111"/>
      <c r="C13" s="133">
        <f>SUM(C10:C12)</f>
        <v>227976</v>
      </c>
      <c r="D13" s="25" t="s">
        <v>192</v>
      </c>
    </row>
    <row r="14" ht="12.75">
      <c r="A14" s="25"/>
    </row>
    <row r="16" ht="15.75">
      <c r="A16" s="14" t="s">
        <v>25</v>
      </c>
    </row>
    <row r="18" spans="1:7" ht="12.75">
      <c r="A18" s="25" t="s">
        <v>40</v>
      </c>
      <c r="B18" s="25"/>
      <c r="C18" s="25"/>
      <c r="D18" s="25"/>
      <c r="E18" s="25"/>
      <c r="F18" s="25"/>
      <c r="G18" s="25"/>
    </row>
    <row r="19" spans="1:7" ht="12.75">
      <c r="A19" s="25"/>
      <c r="B19" s="25"/>
      <c r="C19" s="25"/>
      <c r="D19" s="25"/>
      <c r="E19" s="25" t="s">
        <v>28</v>
      </c>
      <c r="F19" s="25"/>
      <c r="G19" s="25"/>
    </row>
    <row r="20" spans="1:7" ht="12.75">
      <c r="A20" s="25" t="s">
        <v>41</v>
      </c>
      <c r="B20" s="25"/>
      <c r="C20" s="25"/>
      <c r="D20" s="25"/>
      <c r="E20" s="132">
        <v>24181357</v>
      </c>
      <c r="F20" s="25" t="s">
        <v>192</v>
      </c>
      <c r="G20" s="25"/>
    </row>
    <row r="21" spans="1:7" ht="12.75">
      <c r="A21" s="25" t="s">
        <v>42</v>
      </c>
      <c r="B21" s="25"/>
      <c r="C21" s="25"/>
      <c r="D21" s="25"/>
      <c r="E21" s="132">
        <v>-15005180</v>
      </c>
      <c r="F21" s="25" t="s">
        <v>192</v>
      </c>
      <c r="G21" s="25"/>
    </row>
    <row r="22" spans="1:7" ht="12.75">
      <c r="A22" s="25" t="s">
        <v>148</v>
      </c>
      <c r="B22" s="25"/>
      <c r="C22" s="25"/>
      <c r="D22" s="25"/>
      <c r="E22" s="132">
        <v>-2959102</v>
      </c>
      <c r="F22" s="25" t="s">
        <v>192</v>
      </c>
      <c r="G22" s="25"/>
    </row>
    <row r="23" spans="1:7" ht="12.75">
      <c r="A23" s="25" t="s">
        <v>165</v>
      </c>
      <c r="B23" s="25"/>
      <c r="C23" s="25"/>
      <c r="D23" s="25"/>
      <c r="E23" s="132">
        <v>-2000</v>
      </c>
      <c r="F23" s="25" t="s">
        <v>192</v>
      </c>
      <c r="G23" s="25"/>
    </row>
    <row r="25" spans="1:7" ht="12.75">
      <c r="A25" s="111" t="s">
        <v>43</v>
      </c>
      <c r="B25" s="111"/>
      <c r="C25" s="111"/>
      <c r="D25" s="111"/>
      <c r="E25" s="111">
        <f>SUM(E20:E24)</f>
        <v>6215075</v>
      </c>
      <c r="F25" s="25" t="s">
        <v>192</v>
      </c>
      <c r="G25" s="25"/>
    </row>
    <row r="26" spans="1:7" ht="12.75">
      <c r="A26" s="96"/>
      <c r="B26" s="96"/>
      <c r="C26" s="96"/>
      <c r="D26" s="96"/>
      <c r="E26" s="96"/>
      <c r="F26" s="96"/>
      <c r="G26" s="25"/>
    </row>
    <row r="27" spans="1:7" ht="12.75">
      <c r="A27" s="25"/>
      <c r="B27" s="25"/>
      <c r="C27" s="25" t="s">
        <v>28</v>
      </c>
      <c r="D27" s="25" t="s">
        <v>29</v>
      </c>
      <c r="E27" s="25" t="s">
        <v>30</v>
      </c>
      <c r="F27" s="25" t="s">
        <v>39</v>
      </c>
      <c r="G27" s="25" t="s">
        <v>44</v>
      </c>
    </row>
    <row r="28" spans="1:7" ht="12.75">
      <c r="A28" s="25" t="s">
        <v>45</v>
      </c>
      <c r="B28" s="25"/>
      <c r="C28" s="25">
        <v>2019</v>
      </c>
      <c r="D28" s="26" t="s">
        <v>47</v>
      </c>
      <c r="E28" s="25">
        <v>2020</v>
      </c>
      <c r="F28" s="26" t="s">
        <v>48</v>
      </c>
      <c r="G28" s="25" t="s">
        <v>14</v>
      </c>
    </row>
    <row r="29" spans="1:8" ht="12.75">
      <c r="A29" s="25" t="s">
        <v>19</v>
      </c>
      <c r="B29" s="25"/>
      <c r="C29" s="25">
        <v>11</v>
      </c>
      <c r="D29" s="25">
        <v>7.3</v>
      </c>
      <c r="E29" s="25">
        <v>10</v>
      </c>
      <c r="F29" s="25">
        <v>3.3</v>
      </c>
      <c r="G29" s="25">
        <f>SUM(D29+F29)</f>
        <v>10.6</v>
      </c>
      <c r="H29" s="96"/>
    </row>
    <row r="30" spans="1:8" ht="12.75">
      <c r="A30" s="25" t="s">
        <v>21</v>
      </c>
      <c r="B30" s="25"/>
      <c r="C30" s="25">
        <v>4</v>
      </c>
      <c r="D30" s="25">
        <v>2.7</v>
      </c>
      <c r="E30" s="25">
        <v>4</v>
      </c>
      <c r="F30" s="25">
        <v>1.3</v>
      </c>
      <c r="G30" s="25">
        <f>SUM(D30+F30)</f>
        <v>4</v>
      </c>
      <c r="H30" s="96"/>
    </row>
    <row r="31" spans="1:8" ht="12.75">
      <c r="A31" s="25" t="s">
        <v>22</v>
      </c>
      <c r="B31" s="25"/>
      <c r="C31" s="25">
        <v>4</v>
      </c>
      <c r="D31" s="25">
        <v>2.7</v>
      </c>
      <c r="E31" s="25">
        <v>1</v>
      </c>
      <c r="F31" s="25">
        <v>0.3</v>
      </c>
      <c r="G31" s="25">
        <f>SUM(F31+D31)</f>
        <v>3</v>
      </c>
      <c r="H31" s="96"/>
    </row>
    <row r="32" spans="1:8" ht="12.75">
      <c r="A32" s="25" t="s">
        <v>20</v>
      </c>
      <c r="B32" s="25"/>
      <c r="C32" s="25">
        <v>4</v>
      </c>
      <c r="D32" s="25">
        <v>2.7</v>
      </c>
      <c r="E32" s="25">
        <v>4</v>
      </c>
      <c r="F32" s="25">
        <v>1.3</v>
      </c>
      <c r="G32" s="25">
        <f>SUM(D32+F32)</f>
        <v>4</v>
      </c>
      <c r="H32" s="96"/>
    </row>
    <row r="33" spans="1:8" ht="12.75">
      <c r="A33" s="25" t="s">
        <v>14</v>
      </c>
      <c r="B33" s="25"/>
      <c r="C33" s="25">
        <f>SUM(C29:C32)</f>
        <v>23</v>
      </c>
      <c r="D33" s="25">
        <f>SUM(D29:D32)</f>
        <v>15.399999999999999</v>
      </c>
      <c r="E33" s="25">
        <f>SUM(E29:E32)</f>
        <v>19</v>
      </c>
      <c r="F33" s="25">
        <f>SUM(F29:F32)</f>
        <v>6.199999999999999</v>
      </c>
      <c r="G33" s="25">
        <f>SUM(G29:G32)</f>
        <v>21.6</v>
      </c>
      <c r="H33" s="96"/>
    </row>
    <row r="34" spans="1:7" ht="12.75">
      <c r="A34" s="25"/>
      <c r="B34" s="25"/>
      <c r="C34" s="25"/>
      <c r="D34" s="25"/>
      <c r="E34" s="25"/>
      <c r="F34" s="25"/>
      <c r="G34" s="25"/>
    </row>
    <row r="35" spans="1:7" ht="12.75">
      <c r="A35" s="25" t="s">
        <v>224</v>
      </c>
      <c r="B35" s="25"/>
      <c r="C35" s="25"/>
      <c r="D35" s="25"/>
      <c r="E35" s="25"/>
      <c r="F35" s="25"/>
      <c r="G35" s="25"/>
    </row>
    <row r="36" spans="1:7" ht="12.75">
      <c r="A36" s="25"/>
      <c r="B36" s="25"/>
      <c r="C36" s="25"/>
      <c r="D36" s="25"/>
      <c r="E36" s="25"/>
      <c r="F36" s="25" t="s">
        <v>216</v>
      </c>
      <c r="G36" s="25"/>
    </row>
    <row r="37" spans="1:7" ht="12.75">
      <c r="A37" s="25" t="s">
        <v>225</v>
      </c>
      <c r="B37" s="25"/>
      <c r="C37" s="25"/>
      <c r="D37" s="25"/>
      <c r="E37" s="96"/>
      <c r="F37" s="25"/>
      <c r="G37" s="25"/>
    </row>
    <row r="38" spans="1:7" ht="12.75">
      <c r="A38" s="25"/>
      <c r="B38" s="25"/>
      <c r="C38" s="134" t="s">
        <v>206</v>
      </c>
      <c r="D38" s="25"/>
      <c r="E38" s="134"/>
      <c r="F38" s="25"/>
      <c r="G38" s="111"/>
    </row>
    <row r="39" spans="1:8" ht="12.75">
      <c r="A39" s="25" t="s">
        <v>19</v>
      </c>
      <c r="B39" s="25"/>
      <c r="C39" s="132">
        <f>SUM(G29*298289.4)</f>
        <v>3161867.64</v>
      </c>
      <c r="D39" s="25" t="s">
        <v>23</v>
      </c>
      <c r="E39" s="25"/>
      <c r="F39" s="25"/>
      <c r="G39" s="132"/>
      <c r="H39" s="25"/>
    </row>
    <row r="40" spans="1:8" ht="12.75">
      <c r="A40" s="25" t="s">
        <v>21</v>
      </c>
      <c r="B40" s="25"/>
      <c r="C40" s="132">
        <f>SUM(G30*298289.4)</f>
        <v>1193157.6</v>
      </c>
      <c r="D40" s="25" t="s">
        <v>23</v>
      </c>
      <c r="E40" s="25"/>
      <c r="F40" s="25"/>
      <c r="G40" s="132"/>
      <c r="H40" s="25"/>
    </row>
    <row r="41" spans="1:8" ht="12.75">
      <c r="A41" s="25" t="s">
        <v>22</v>
      </c>
      <c r="B41" s="25"/>
      <c r="C41" s="132">
        <f>SUM(G31*298289.4)</f>
        <v>894868.2000000001</v>
      </c>
      <c r="D41" s="25" t="s">
        <v>23</v>
      </c>
      <c r="E41" s="25"/>
      <c r="F41" s="25"/>
      <c r="G41" s="132"/>
      <c r="H41" s="25"/>
    </row>
    <row r="42" spans="1:8" ht="12.75">
      <c r="A42" s="25" t="s">
        <v>20</v>
      </c>
      <c r="B42" s="25"/>
      <c r="C42" s="132">
        <f>SUM(G32*298289.4)</f>
        <v>1193157.6</v>
      </c>
      <c r="D42" s="25" t="s">
        <v>23</v>
      </c>
      <c r="E42" s="25"/>
      <c r="F42" s="25"/>
      <c r="G42" s="132"/>
      <c r="H42" s="25"/>
    </row>
    <row r="43" spans="1:8" ht="12.75">
      <c r="A43" s="25" t="s">
        <v>46</v>
      </c>
      <c r="B43" s="25"/>
      <c r="C43" s="133">
        <f>SUM(C39:C42)</f>
        <v>6443051.040000001</v>
      </c>
      <c r="D43" s="25" t="s">
        <v>23</v>
      </c>
      <c r="E43" s="111"/>
      <c r="F43" s="25"/>
      <c r="G43" s="133"/>
      <c r="H43" s="25"/>
    </row>
    <row r="44" ht="12.75">
      <c r="C44" s="98"/>
    </row>
  </sheetData>
  <sheetProtection/>
  <mergeCells count="4">
    <mergeCell ref="A2:I2"/>
    <mergeCell ref="A3:I3"/>
    <mergeCell ref="A4:I4"/>
    <mergeCell ref="A1:I1"/>
  </mergeCells>
  <printOptions gridLines="1" headings="1"/>
  <pageMargins left="0.7480314960629921" right="0.7480314960629921" top="0.984251968503937" bottom="0.984251968503937" header="0.5118110236220472" footer="0.511811023622047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2021-06-01T05:50:19Z</cp:lastPrinted>
  <dcterms:created xsi:type="dcterms:W3CDTF">2007-08-29T05:53:55Z</dcterms:created>
  <dcterms:modified xsi:type="dcterms:W3CDTF">2021-06-01T05:50:56Z</dcterms:modified>
  <cp:category/>
  <cp:version/>
  <cp:contentType/>
  <cp:contentStatus/>
</cp:coreProperties>
</file>