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ulopSzilvia\Documents\K F SZILVIA\MINDSZENTKÁLLA\Zárszámadások\Zárszámadás 2021\Előterjesztések\"/>
    </mc:Choice>
  </mc:AlternateContent>
  <bookViews>
    <workbookView xWindow="0" yWindow="0" windowWidth="28800" windowHeight="11832" activeTab="2"/>
  </bookViews>
  <sheets>
    <sheet name="ütemterv" sheetId="4" r:id="rId1"/>
    <sheet name="közvetett támogatások" sheetId="6" r:id="rId2"/>
    <sheet name="áht.29A" sheetId="7" r:id="rId3"/>
  </sheets>
  <definedNames>
    <definedName name="_xlnm.Print_Area" localSheetId="2">áht.29A!$A$1:$F$34</definedName>
    <definedName name="_xlnm.Print_Area" localSheetId="0">ütemterv!$B$1:$P$26</definedName>
  </definedNames>
  <calcPr calcId="152511"/>
</workbook>
</file>

<file path=xl/calcChain.xml><?xml version="1.0" encoding="utf-8"?>
<calcChain xmlns="http://schemas.openxmlformats.org/spreadsheetml/2006/main">
  <c r="P20" i="4" l="1"/>
  <c r="I24" i="4" l="1"/>
  <c r="L24" i="4"/>
  <c r="L26" i="4" s="1"/>
  <c r="P10" i="4"/>
  <c r="D7" i="7" s="1"/>
  <c r="G6" i="7"/>
  <c r="G18" i="7"/>
  <c r="G11" i="7"/>
  <c r="G20" i="7"/>
  <c r="G27" i="7"/>
  <c r="E15" i="4"/>
  <c r="D15" i="4"/>
  <c r="D16" i="4" s="1"/>
  <c r="P15" i="4"/>
  <c r="D16" i="7" s="1"/>
  <c r="P25" i="4"/>
  <c r="D32" i="7" s="1"/>
  <c r="E27" i="7"/>
  <c r="E20" i="7"/>
  <c r="E34" i="7"/>
  <c r="E11" i="7"/>
  <c r="E6" i="7"/>
  <c r="P11" i="4"/>
  <c r="D12" i="7" s="1"/>
  <c r="D11" i="7" s="1"/>
  <c r="D16" i="6"/>
  <c r="E26" i="4"/>
  <c r="F26" i="4"/>
  <c r="G26" i="4"/>
  <c r="H26" i="4"/>
  <c r="J26" i="4"/>
  <c r="K26" i="4"/>
  <c r="M26" i="4"/>
  <c r="N26" i="4"/>
  <c r="O26" i="4"/>
  <c r="D26" i="4"/>
  <c r="P23" i="4"/>
  <c r="E16" i="4"/>
  <c r="F16" i="4"/>
  <c r="G16" i="4"/>
  <c r="H16" i="4"/>
  <c r="I16" i="4"/>
  <c r="J16" i="4"/>
  <c r="K16" i="4"/>
  <c r="L16" i="4"/>
  <c r="M16" i="4"/>
  <c r="N16" i="4"/>
  <c r="O16" i="4"/>
  <c r="P14" i="4"/>
  <c r="D10" i="7" s="1"/>
  <c r="F27" i="7"/>
  <c r="F34" i="7"/>
  <c r="F20" i="7"/>
  <c r="F11" i="7"/>
  <c r="F6" i="7"/>
  <c r="F18" i="7"/>
  <c r="F6" i="6"/>
  <c r="F8" i="6"/>
  <c r="F14" i="6"/>
  <c r="F16" i="6"/>
  <c r="C16" i="6"/>
  <c r="B16" i="6"/>
  <c r="D23" i="7"/>
  <c r="P12" i="4"/>
  <c r="D8" i="7" s="1"/>
  <c r="P13" i="4"/>
  <c r="D9" i="7" s="1"/>
  <c r="P18" i="4"/>
  <c r="D21" i="7" s="1"/>
  <c r="P19" i="4"/>
  <c r="D22" i="7" s="1"/>
  <c r="P21" i="4"/>
  <c r="D24" i="7" s="1"/>
  <c r="P22" i="4"/>
  <c r="E18" i="7"/>
  <c r="G34" i="7"/>
  <c r="P24" i="4" l="1"/>
  <c r="D29" i="7"/>
  <c r="D28" i="7"/>
  <c r="D25" i="7"/>
  <c r="D20" i="7" s="1"/>
  <c r="D6" i="7"/>
  <c r="D18" i="7" s="1"/>
  <c r="I26" i="4"/>
  <c r="P26" i="4"/>
  <c r="P16" i="4"/>
  <c r="D27" i="7" l="1"/>
  <c r="D34" i="7" s="1"/>
</calcChain>
</file>

<file path=xl/sharedStrings.xml><?xml version="1.0" encoding="utf-8"?>
<sst xmlns="http://schemas.openxmlformats.org/spreadsheetml/2006/main" count="165" uniqueCount="126">
  <si>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</si>
  <si>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</si>
  <si>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</si>
  <si>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</si>
  <si>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</si>
  <si>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</si>
  <si>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</si>
  <si>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</si>
  <si>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</si>
  <si>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</si>
  <si>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</si>
  <si>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</si>
  <si>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</si>
  <si>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</si>
  <si>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</si>
  <si>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</si>
  <si>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</si>
  <si>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</si>
  <si>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</si>
  <si>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</si>
  <si>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</si>
  <si>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</si>
  <si>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</si>
  <si>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</si>
  <si>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</si>
  <si>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</si>
  <si>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</si>
  <si>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</si>
  <si>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</si>
  <si>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</si>
  <si>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</si>
  <si>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</si>
  <si>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</si>
  <si>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</si>
  <si>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</si>
  <si>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</si>
  <si>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</si>
  <si>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</si>
  <si>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</si>
  <si>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</si>
  <si>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</si>
  <si>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</si>
  <si>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</si>
  <si>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</si>
  <si>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</si>
  <si>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</si>
  <si>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</si>
  <si>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</si>
  <si>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</si>
  <si>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</si>
  <si>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</si>
  <si>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</si>
  <si>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</si>
  <si>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</si>
  <si>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</si>
  <si>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</si>
  <si>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</si>
  <si>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</si>
  <si>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</si>
  <si>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</si>
  <si>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</si>
  <si>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</si>
  <si>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</si>
  <si>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</si>
  <si>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</si>
  <si>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</si>
  <si>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</si>
  <si>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</si>
  <si>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</si>
  <si>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</si>
  <si>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</si>
  <si>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</si>
  <si>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</si>
  <si>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</si>
  <si>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</si>
  <si>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</si>
  <si>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</si>
  <si>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</si>
  <si>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2022. évi előirányzat</t>
  </si>
  <si>
    <t>Kedvezmény összege (Ft)</t>
  </si>
  <si>
    <t>Mentesség összege (Ft)</t>
  </si>
  <si>
    <t>Összesen (Ft)</t>
  </si>
  <si>
    <t>Augusztus</t>
  </si>
  <si>
    <t>Szeptember</t>
  </si>
  <si>
    <t>November</t>
  </si>
  <si>
    <t>December</t>
  </si>
  <si>
    <t>Összesen:</t>
  </si>
  <si>
    <t>2023. évi előirányzat</t>
  </si>
  <si>
    <t>2024. évi előirányzat</t>
  </si>
  <si>
    <t>2021. évi Költségvetés Mérlege</t>
  </si>
  <si>
    <t>2021. év</t>
  </si>
  <si>
    <t>2021. évi KÖZVETETT TÁMOGATÁSOK</t>
  </si>
  <si>
    <t>1.</t>
  </si>
  <si>
    <t>2.</t>
  </si>
  <si>
    <t>5.</t>
  </si>
  <si>
    <t>6.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</si>
  <si>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</si>
  <si>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</si>
  <si>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</si>
  <si>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</si>
  <si>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</si>
  <si>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</si>
  <si>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</si>
  <si>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</si>
  <si>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</si>
  <si>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</si>
  <si>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</si>
  <si>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</si>
  <si>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</si>
  <si>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</si>
  <si>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</si>
  <si>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</si>
  <si>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</si>
  <si>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</si>
  <si>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</si>
  <si>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</si>
  <si>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</si>
  <si>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</si>
  <si>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</si>
  <si>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</si>
  <si>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</si>
  <si>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</si>
  <si>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</si>
  <si>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</si>
  <si>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</si>
  <si>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2021. évi teljesülés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</si>
</sst>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4" x14ac:knownFonts="1">
    <font>
      <sz val="12"/>
      <name val="Times New Roman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7" borderId="7" applyNumberFormat="0" applyFont="0" applyAlignment="0" applyProtection="0"/>
    <xf numFmtId="0" fontId="13" fillId="4" borderId="0" applyNumberFormat="0" applyBorder="0" applyAlignment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1" fillId="0" borderId="0"/>
    <xf numFmtId="0" fontId="1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105">
    <xf numFmtId="0" fontId="0" fillId="0" borderId="0" xfId="0"/>
    <xf numFmtId="0" fontId="21" fillId="0" borderId="0" xfId="35" applyFont="1"/>
    <xf numFmtId="0" fontId="22" fillId="0" borderId="0" xfId="35" applyFont="1" applyAlignment="1">
      <alignment horizontal="center"/>
    </xf>
    <xf numFmtId="0" fontId="24" fillId="0" borderId="0" xfId="35" applyFont="1"/>
    <xf numFmtId="0" fontId="25" fillId="0" borderId="10" xfId="35" applyFont="1" applyBorder="1" applyAlignment="1"/>
    <xf numFmtId="0" fontId="25" fillId="0" borderId="11" xfId="35" applyFont="1" applyBorder="1" applyAlignment="1"/>
    <xf numFmtId="0" fontId="25" fillId="0" borderId="12" xfId="35" applyFont="1" applyBorder="1" applyAlignment="1"/>
    <xf numFmtId="0" fontId="26" fillId="0" borderId="0" xfId="35" applyFont="1" applyAlignment="1">
      <alignment vertical="center"/>
    </xf>
    <xf numFmtId="3" fontId="23" fillId="0" borderId="0" xfId="35" applyNumberFormat="1" applyFont="1" applyBorder="1"/>
    <xf numFmtId="0" fontId="27" fillId="0" borderId="0" xfId="35" applyFont="1"/>
    <xf numFmtId="0" fontId="1" fillId="0" borderId="0" xfId="35"/>
    <xf numFmtId="0" fontId="26" fillId="0" borderId="13" xfId="0" applyFont="1" applyBorder="1" applyAlignment="1">
      <alignment horizontal="left"/>
    </xf>
    <xf numFmtId="0" fontId="26" fillId="0" borderId="0" xfId="0" applyFont="1" applyBorder="1"/>
    <xf numFmtId="0" fontId="22" fillId="0" borderId="0" xfId="35" applyFont="1" applyBorder="1" applyAlignment="1"/>
    <xf numFmtId="3" fontId="26" fillId="0" borderId="14" xfId="35" applyNumberFormat="1" applyFont="1" applyBorder="1"/>
    <xf numFmtId="3" fontId="26" fillId="0" borderId="15" xfId="35" applyNumberFormat="1" applyFont="1" applyBorder="1"/>
    <xf numFmtId="3" fontId="26" fillId="0" borderId="16" xfId="35" applyNumberFormat="1" applyFont="1" applyBorder="1"/>
    <xf numFmtId="3" fontId="26" fillId="0" borderId="17" xfId="35" applyNumberFormat="1" applyFont="1" applyBorder="1"/>
    <xf numFmtId="0" fontId="31" fillId="0" borderId="0" xfId="35" applyFont="1"/>
    <xf numFmtId="0" fontId="32" fillId="0" borderId="0" xfId="35" applyFont="1" applyAlignment="1">
      <alignment vertical="center"/>
    </xf>
    <xf numFmtId="0" fontId="32" fillId="0" borderId="0" xfId="35" applyFont="1" applyBorder="1" applyAlignment="1">
      <alignment vertical="center"/>
    </xf>
    <xf numFmtId="3" fontId="32" fillId="0" borderId="0" xfId="35" applyNumberFormat="1" applyFont="1" applyBorder="1"/>
    <xf numFmtId="0" fontId="32" fillId="0" borderId="0" xfId="35" applyFont="1" applyAlignment="1">
      <alignment horizontal="right" vertical="center"/>
    </xf>
    <xf numFmtId="0" fontId="21" fillId="0" borderId="0" xfId="33" applyFont="1"/>
    <xf numFmtId="0" fontId="21" fillId="0" borderId="0" xfId="35" applyFont="1" applyAlignment="1">
      <alignment horizontal="center"/>
    </xf>
    <xf numFmtId="0" fontId="31" fillId="0" borderId="0" xfId="33" applyFont="1"/>
    <xf numFmtId="0" fontId="33" fillId="0" borderId="18" xfId="33" applyFont="1" applyBorder="1"/>
    <xf numFmtId="0" fontId="33" fillId="0" borderId="0" xfId="33" applyFont="1"/>
    <xf numFmtId="0" fontId="33" fillId="0" borderId="19" xfId="33" applyFont="1" applyBorder="1"/>
    <xf numFmtId="0" fontId="31" fillId="0" borderId="20" xfId="33" applyFont="1" applyBorder="1"/>
    <xf numFmtId="0" fontId="33" fillId="0" borderId="20" xfId="33" applyFont="1" applyBorder="1"/>
    <xf numFmtId="0" fontId="33" fillId="0" borderId="20" xfId="33" applyFont="1" applyBorder="1" applyAlignment="1">
      <alignment horizontal="left"/>
    </xf>
    <xf numFmtId="0" fontId="33" fillId="0" borderId="0" xfId="33" applyFont="1" applyBorder="1"/>
    <xf numFmtId="0" fontId="33" fillId="0" borderId="15" xfId="33" applyFont="1" applyBorder="1"/>
    <xf numFmtId="0" fontId="33" fillId="0" borderId="10" xfId="33" applyFont="1" applyBorder="1"/>
    <xf numFmtId="3" fontId="26" fillId="0" borderId="21" xfId="35" applyNumberFormat="1" applyFont="1" applyBorder="1"/>
    <xf numFmtId="3" fontId="26" fillId="0" borderId="19" xfId="35" applyNumberFormat="1" applyFont="1" applyBorder="1"/>
    <xf numFmtId="3" fontId="26" fillId="0" borderId="22" xfId="35" applyNumberFormat="1" applyFont="1" applyBorder="1"/>
    <xf numFmtId="0" fontId="26" fillId="0" borderId="23" xfId="35" applyFont="1" applyBorder="1" applyAlignment="1">
      <alignment horizontal="right" vertical="center"/>
    </xf>
    <xf numFmtId="0" fontId="25" fillId="0" borderId="24" xfId="35" applyFont="1" applyBorder="1" applyAlignment="1">
      <alignment vertical="center"/>
    </xf>
    <xf numFmtId="3" fontId="25" fillId="0" borderId="21" xfId="35" applyNumberFormat="1" applyFont="1" applyBorder="1"/>
    <xf numFmtId="3" fontId="25" fillId="0" borderId="19" xfId="35" applyNumberFormat="1" applyFont="1" applyBorder="1"/>
    <xf numFmtId="0" fontId="26" fillId="0" borderId="13" xfId="0" applyFont="1" applyBorder="1" applyAlignment="1">
      <alignment horizontal="justify"/>
    </xf>
    <xf numFmtId="0" fontId="26" fillId="0" borderId="13" xfId="0" applyFont="1" applyBorder="1"/>
    <xf numFmtId="0" fontId="26" fillId="0" borderId="23" xfId="35" applyFont="1" applyBorder="1" applyAlignment="1">
      <alignment vertical="center"/>
    </xf>
    <xf numFmtId="0" fontId="21" fillId="0" borderId="0" xfId="33" applyFont="1" applyAlignment="1">
      <alignment horizontal="center" vertical="center"/>
    </xf>
    <xf numFmtId="0" fontId="29" fillId="0" borderId="25" xfId="33" applyFont="1" applyBorder="1"/>
    <xf numFmtId="0" fontId="29" fillId="0" borderId="23" xfId="33" applyFont="1" applyBorder="1"/>
    <xf numFmtId="3" fontId="29" fillId="0" borderId="26" xfId="33" applyNumberFormat="1" applyFont="1" applyBorder="1"/>
    <xf numFmtId="0" fontId="21" fillId="0" borderId="13" xfId="33" applyFont="1" applyBorder="1"/>
    <xf numFmtId="0" fontId="21" fillId="0" borderId="0" xfId="33" applyFont="1" applyBorder="1" applyAlignment="1">
      <alignment horizontal="left"/>
    </xf>
    <xf numFmtId="3" fontId="21" fillId="0" borderId="27" xfId="33" applyNumberFormat="1" applyFont="1" applyBorder="1"/>
    <xf numFmtId="0" fontId="29" fillId="0" borderId="0" xfId="33" applyFont="1" applyBorder="1" applyAlignment="1">
      <alignment horizontal="left"/>
    </xf>
    <xf numFmtId="3" fontId="29" fillId="0" borderId="27" xfId="33" applyNumberFormat="1" applyFont="1" applyBorder="1"/>
    <xf numFmtId="0" fontId="29" fillId="0" borderId="13" xfId="33" applyFont="1" applyBorder="1"/>
    <xf numFmtId="0" fontId="21" fillId="0" borderId="0" xfId="33" applyFont="1" applyBorder="1"/>
    <xf numFmtId="0" fontId="21" fillId="0" borderId="27" xfId="33" applyFont="1" applyBorder="1"/>
    <xf numFmtId="0" fontId="29" fillId="20" borderId="28" xfId="33" applyFont="1" applyFill="1" applyBorder="1"/>
    <xf numFmtId="0" fontId="29" fillId="20" borderId="10" xfId="33" applyFont="1" applyFill="1" applyBorder="1"/>
    <xf numFmtId="3" fontId="29" fillId="20" borderId="29" xfId="33" applyNumberFormat="1" applyFont="1" applyFill="1" applyBorder="1"/>
    <xf numFmtId="0" fontId="29" fillId="0" borderId="0" xfId="33" applyFont="1" applyBorder="1"/>
    <xf numFmtId="0" fontId="29" fillId="0" borderId="13" xfId="33" applyFont="1" applyBorder="1" applyAlignment="1">
      <alignment horizontal="left"/>
    </xf>
    <xf numFmtId="0" fontId="29" fillId="0" borderId="0" xfId="33" applyFont="1" applyBorder="1" applyAlignment="1">
      <alignment horizontal="justify"/>
    </xf>
    <xf numFmtId="0" fontId="21" fillId="0" borderId="0" xfId="33" applyFont="1" applyBorder="1" applyAlignment="1">
      <alignment horizontal="justify"/>
    </xf>
    <xf numFmtId="0" fontId="29" fillId="0" borderId="10" xfId="35" applyFont="1" applyBorder="1"/>
    <xf numFmtId="0" fontId="29" fillId="0" borderId="10" xfId="35" applyFont="1" applyBorder="1" applyAlignment="1">
      <alignment horizontal="center" wrapText="1"/>
    </xf>
    <xf numFmtId="0" fontId="29" fillId="0" borderId="0" xfId="35" applyFont="1" applyBorder="1"/>
    <xf numFmtId="0" fontId="29" fillId="0" borderId="0" xfId="35" applyFont="1" applyBorder="1" applyAlignment="1">
      <alignment horizontal="right"/>
    </xf>
    <xf numFmtId="49" fontId="21" fillId="0" borderId="0" xfId="35" applyNumberFormat="1" applyFont="1" applyAlignment="1">
      <alignment horizontal="right"/>
    </xf>
    <xf numFmtId="3" fontId="21" fillId="0" borderId="0" xfId="35" applyNumberFormat="1" applyFont="1" applyAlignment="1">
      <alignment horizontal="right"/>
    </xf>
    <xf numFmtId="3" fontId="29" fillId="0" borderId="0" xfId="35" applyNumberFormat="1" applyFont="1" applyAlignment="1">
      <alignment horizontal="right"/>
    </xf>
    <xf numFmtId="3" fontId="30" fillId="0" borderId="0" xfId="35" applyNumberFormat="1" applyFont="1" applyAlignment="1">
      <alignment horizontal="right"/>
    </xf>
    <xf numFmtId="0" fontId="21" fillId="0" borderId="0" xfId="35" applyFont="1" applyAlignment="1"/>
    <xf numFmtId="3" fontId="30" fillId="0" borderId="0" xfId="35" applyNumberFormat="1" applyFont="1" applyAlignment="1">
      <alignment wrapText="1"/>
    </xf>
    <xf numFmtId="3" fontId="30" fillId="0" borderId="0" xfId="35" applyNumberFormat="1" applyFont="1" applyAlignment="1">
      <alignment horizontal="right" wrapText="1"/>
    </xf>
    <xf numFmtId="49" fontId="29" fillId="0" borderId="0" xfId="35" applyNumberFormat="1" applyFont="1" applyAlignment="1">
      <alignment horizontal="right"/>
    </xf>
    <xf numFmtId="3" fontId="21" fillId="0" borderId="0" xfId="35" quotePrefix="1" applyNumberFormat="1" applyFont="1" applyAlignment="1">
      <alignment horizontal="right"/>
    </xf>
    <xf numFmtId="0" fontId="21" fillId="0" borderId="10" xfId="35" applyFont="1" applyBorder="1"/>
    <xf numFmtId="3" fontId="30" fillId="0" borderId="10" xfId="35" applyNumberFormat="1" applyFont="1" applyBorder="1" applyAlignment="1">
      <alignment horizontal="right" vertical="justify" wrapText="1"/>
    </xf>
    <xf numFmtId="3" fontId="29" fillId="0" borderId="0" xfId="35" applyNumberFormat="1" applyFont="1" applyBorder="1" applyAlignment="1">
      <alignment horizontal="right"/>
    </xf>
    <xf numFmtId="0" fontId="29" fillId="0" borderId="0" xfId="35" applyFont="1"/>
    <xf numFmtId="0" fontId="29" fillId="0" borderId="18" xfId="33" applyFont="1" applyBorder="1" applyAlignment="1">
      <alignment horizontal="center" vertical="center" textRotation="90"/>
    </xf>
    <xf numFmtId="0" fontId="29" fillId="0" borderId="18" xfId="33" applyFont="1" applyBorder="1" applyAlignment="1">
      <alignment horizontal="center" vertical="center"/>
    </xf>
    <xf numFmtId="0" fontId="29" fillId="0" borderId="18" xfId="33" applyFont="1" applyBorder="1" applyAlignment="1">
      <alignment horizontal="center" vertical="center" wrapText="1"/>
    </xf>
    <xf numFmtId="164" fontId="31" fillId="0" borderId="0" xfId="26" applyNumberFormat="1" applyFont="1"/>
    <xf numFmtId="164" fontId="26" fillId="0" borderId="30" xfId="26" applyNumberFormat="1" applyFont="1" applyBorder="1"/>
    <xf numFmtId="164" fontId="26" fillId="0" borderId="0" xfId="26" applyNumberFormat="1" applyFont="1" applyBorder="1"/>
    <xf numFmtId="164" fontId="26" fillId="0" borderId="0" xfId="26" applyNumberFormat="1" applyFont="1"/>
    <xf numFmtId="164" fontId="32" fillId="0" borderId="0" xfId="26" applyNumberFormat="1" applyFont="1"/>
    <xf numFmtId="3" fontId="21" fillId="0" borderId="0" xfId="33" applyNumberFormat="1" applyFont="1"/>
    <xf numFmtId="0" fontId="21" fillId="0" borderId="0" xfId="35" applyFont="1" applyAlignment="1">
      <alignment horizontal="center"/>
    </xf>
    <xf numFmtId="0" fontId="26" fillId="0" borderId="0" xfId="35" applyFont="1" applyBorder="1" applyAlignment="1">
      <alignment horizontal="center"/>
    </xf>
    <xf numFmtId="0" fontId="29" fillId="0" borderId="10" xfId="35" applyFont="1" applyBorder="1" applyAlignment="1">
      <alignment horizontal="right"/>
    </xf>
    <xf numFmtId="0" fontId="29" fillId="0" borderId="10" xfId="35" applyFont="1" applyBorder="1" applyAlignment="1">
      <alignment horizontal="center"/>
    </xf>
    <xf numFmtId="0" fontId="21" fillId="0" borderId="0" xfId="33" applyFont="1" applyAlignment="1">
      <alignment horizontal="center" vertical="center"/>
    </xf>
    <xf numFmtId="0" fontId="21" fillId="0" borderId="0" xfId="34" applyFont="1" applyAlignment="1"/>
    <xf numFmtId="0" fontId="0" fillId="0" borderId="0" xfId="0" applyAlignment="1"/>
    <xf numFmtId="0" fontId="21" fillId="0" borderId="0" xfId="33" applyFont="1" applyBorder="1" applyAlignment="1">
      <alignment horizontal="center" vertical="center"/>
    </xf>
    <xf numFmtId="0" fontId="21" fillId="0" borderId="0" xfId="34" applyFont="1" applyBorder="1" applyAlignment="1"/>
    <xf numFmtId="0" fontId="21" fillId="0" borderId="10" xfId="33" applyFont="1" applyBorder="1" applyAlignment="1">
      <alignment horizontal="right" vertical="center"/>
    </xf>
    <xf numFmtId="0" fontId="0" fillId="0" borderId="10" xfId="0" applyBorder="1" applyAlignment="1"/>
    <xf numFmtId="0" fontId="26" fillId="0" borderId="0" xfId="35" applyFont="1" applyAlignment="1">
      <alignment horizontal="center"/>
    </xf>
    <xf numFmtId="0" fontId="26" fillId="0" borderId="18" xfId="35" applyFont="1" applyBorder="1" applyAlignment="1">
      <alignment horizontal="center" vertical="center"/>
    </xf>
    <xf numFmtId="0" fontId="26" fillId="0" borderId="18" xfId="35" applyFont="1" applyBorder="1" applyAlignment="1">
      <alignment horizontal="center"/>
    </xf>
    <xf numFmtId="0" fontId="26" fillId="0" borderId="29" xfId="35" applyFont="1" applyBorder="1" applyAlignment="1">
      <alignment horizontal="center"/>
    </xf>
  </cellXfs>
  <cellStyles count="4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 2" xfId="33"/>
    <cellStyle name="Normál 3" xfId="34"/>
    <cellStyle name="Normál_2010. évi költségvetés mellékletek" xfId="35"/>
    <cellStyle name="Összesen" xfId="36" builtinId="25" customBuiltin="1"/>
    <cellStyle name="Rossz" xfId="37" builtinId="27" customBuiltin="1"/>
    <cellStyle name="Semleges" xfId="38" builtinId="28" customBuiltin="1"/>
    <cellStyle name="Számítás" xfId="39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zoomScale="110" zoomScaleNormal="110" zoomScaleSheetLayoutView="110" workbookViewId="0">
      <pane xSplit="3" ySplit="7" topLeftCell="F14" activePane="bottomRight" state="frozen"/>
      <selection pane="topRight" activeCell="C1" sqref="C1"/>
      <selection pane="bottomLeft" activeCell="A8" sqref="A8"/>
      <selection pane="bottomRight" activeCell="L21" sqref="L21"/>
    </sheetView>
  </sheetViews>
  <sheetFormatPr defaultColWidth="9" defaultRowHeight="15.6" x14ac:dyDescent="0.3"/>
  <cols>
    <col min="1" max="1" width="5.5" style="101" customWidth="1"/>
    <col min="2" max="2" width="3.69921875" style="1" bestFit="1" customWidth="1"/>
    <col min="3" max="3" width="38.3984375" style="1" customWidth="1"/>
    <col min="4" max="4" width="9.19921875" style="10" customWidth="1"/>
    <col min="5" max="5" width="8.8984375" style="10" bestFit="1" customWidth="1"/>
    <col min="6" max="7" width="8.59765625" style="10" customWidth="1"/>
    <col min="8" max="8" width="8.3984375" style="10" customWidth="1"/>
    <col min="9" max="9" width="8.59765625" style="10" customWidth="1"/>
    <col min="10" max="10" width="9" style="10" customWidth="1"/>
    <col min="11" max="12" width="8.8984375" style="10" customWidth="1"/>
    <col min="13" max="13" width="9.09765625" style="10" customWidth="1"/>
    <col min="14" max="14" width="9.19921875" style="10" customWidth="1"/>
    <col min="15" max="15" width="8.59765625" style="10" customWidth="1"/>
    <col min="16" max="16" width="9.69921875" style="10" customWidth="1"/>
    <col min="17" max="17" width="12.59765625" style="10" customWidth="1"/>
    <col min="18" max="16384" width="9" style="10"/>
  </cols>
  <sheetData>
    <row r="2" spans="1:17" s="1" customFormat="1" x14ac:dyDescent="0.3">
      <c r="A2" s="101"/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s="1" customFormat="1" x14ac:dyDescent="0.3">
      <c r="A3" s="101"/>
      <c r="B3" s="90" t="s">
        <v>90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 s="1" customFormat="1" x14ac:dyDescent="0.3">
      <c r="A4" s="101"/>
      <c r="B4" s="90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s="1" customFormat="1" x14ac:dyDescent="0.3">
      <c r="A5" s="101"/>
      <c r="B5" s="90" t="s">
        <v>76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7" s="1" customFormat="1" ht="16.8" x14ac:dyDescent="0.3">
      <c r="A6" s="101"/>
      <c r="B6" s="2"/>
      <c r="C6" s="2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3"/>
    </row>
    <row r="7" spans="1:17" s="1" customFormat="1" x14ac:dyDescent="0.3">
      <c r="A7" s="102" t="s">
        <v>64</v>
      </c>
      <c r="B7" s="102" t="s">
        <v>110</v>
      </c>
      <c r="C7" s="102" t="s">
        <v>111</v>
      </c>
      <c r="D7" s="102" t="s">
        <v>112</v>
      </c>
      <c r="E7" s="102" t="s">
        <v>113</v>
      </c>
      <c r="F7" s="102" t="s">
        <v>114</v>
      </c>
      <c r="G7" s="102" t="s">
        <v>115</v>
      </c>
      <c r="H7" s="102" t="s">
        <v>116</v>
      </c>
      <c r="I7" s="102" t="s">
        <v>117</v>
      </c>
      <c r="J7" s="102" t="s">
        <v>118</v>
      </c>
      <c r="K7" s="102" t="s">
        <v>119</v>
      </c>
      <c r="L7" s="102" t="s">
        <v>120</v>
      </c>
      <c r="M7" s="102" t="s">
        <v>121</v>
      </c>
      <c r="N7" s="102" t="s">
        <v>122</v>
      </c>
      <c r="O7" s="102" t="s">
        <v>123</v>
      </c>
      <c r="P7" s="102" t="s">
        <v>124</v>
      </c>
    </row>
    <row r="8" spans="1:17" s="18" customFormat="1" x14ac:dyDescent="0.3">
      <c r="A8" s="104" t="s">
        <v>92</v>
      </c>
      <c r="B8" s="4" t="s">
        <v>1</v>
      </c>
      <c r="C8" s="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82</v>
      </c>
      <c r="L8" s="6" t="s">
        <v>83</v>
      </c>
      <c r="M8" s="6" t="s">
        <v>10</v>
      </c>
      <c r="N8" s="6" t="s">
        <v>84</v>
      </c>
      <c r="O8" s="6" t="s">
        <v>85</v>
      </c>
      <c r="P8" s="4" t="s">
        <v>86</v>
      </c>
      <c r="Q8" s="84"/>
    </row>
    <row r="9" spans="1:17" s="1" customFormat="1" x14ac:dyDescent="0.3">
      <c r="A9" s="103" t="s">
        <v>93</v>
      </c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5"/>
    </row>
    <row r="10" spans="1:17" s="1" customFormat="1" x14ac:dyDescent="0.3">
      <c r="A10" s="103" t="s">
        <v>96</v>
      </c>
      <c r="B10" s="12" t="s">
        <v>23</v>
      </c>
      <c r="C10" s="11" t="s">
        <v>24</v>
      </c>
      <c r="D10" s="14">
        <v>5837429</v>
      </c>
      <c r="E10" s="14">
        <v>5837429</v>
      </c>
      <c r="F10" s="14">
        <v>5837429</v>
      </c>
      <c r="G10" s="14">
        <v>5837429</v>
      </c>
      <c r="H10" s="14">
        <v>5837429</v>
      </c>
      <c r="I10" s="14">
        <v>5837429</v>
      </c>
      <c r="J10" s="14">
        <v>5837429</v>
      </c>
      <c r="K10" s="14">
        <v>5837429</v>
      </c>
      <c r="L10" s="14">
        <v>5837429</v>
      </c>
      <c r="M10" s="14">
        <v>5837429</v>
      </c>
      <c r="N10" s="14">
        <v>5837430</v>
      </c>
      <c r="O10" s="14">
        <v>5873214</v>
      </c>
      <c r="P10" s="15">
        <f t="shared" ref="P10:P15" si="0">SUM(D10:O10)</f>
        <v>70084934</v>
      </c>
      <c r="Q10" s="86"/>
    </row>
    <row r="11" spans="1:17" s="1" customFormat="1" x14ac:dyDescent="0.3">
      <c r="A11" s="103" t="s">
        <v>97</v>
      </c>
      <c r="B11" s="12" t="s">
        <v>31</v>
      </c>
      <c r="C11" s="11" t="s">
        <v>32</v>
      </c>
      <c r="D11" s="14"/>
      <c r="E11" s="14"/>
      <c r="F11" s="14"/>
      <c r="G11" s="14"/>
      <c r="H11" s="14"/>
      <c r="I11" s="14"/>
      <c r="J11" s="14">
        <v>5000000</v>
      </c>
      <c r="K11" s="14"/>
      <c r="L11" s="14">
        <v>2000001</v>
      </c>
      <c r="M11" s="14"/>
      <c r="N11" s="14"/>
      <c r="O11" s="14"/>
      <c r="P11" s="15">
        <f t="shared" si="0"/>
        <v>7000001</v>
      </c>
      <c r="Q11" s="87"/>
    </row>
    <row r="12" spans="1:17" s="1" customFormat="1" x14ac:dyDescent="0.3">
      <c r="A12" s="103" t="s">
        <v>94</v>
      </c>
      <c r="B12" s="12" t="s">
        <v>25</v>
      </c>
      <c r="C12" s="11" t="s">
        <v>26</v>
      </c>
      <c r="D12" s="16">
        <v>50000</v>
      </c>
      <c r="E12" s="16">
        <v>230000</v>
      </c>
      <c r="F12" s="16">
        <v>2500000</v>
      </c>
      <c r="G12" s="16">
        <v>1445000</v>
      </c>
      <c r="H12" s="16">
        <v>550000</v>
      </c>
      <c r="I12" s="16">
        <v>175000</v>
      </c>
      <c r="J12" s="16">
        <v>175000</v>
      </c>
      <c r="K12" s="16">
        <v>175000</v>
      </c>
      <c r="L12" s="16">
        <v>2300000</v>
      </c>
      <c r="M12" s="16">
        <v>1259000</v>
      </c>
      <c r="N12" s="16">
        <v>1049000</v>
      </c>
      <c r="O12" s="16">
        <v>191592</v>
      </c>
      <c r="P12" s="17">
        <f t="shared" si="0"/>
        <v>10099592</v>
      </c>
      <c r="Q12" s="87"/>
    </row>
    <row r="13" spans="1:17" s="1" customFormat="1" x14ac:dyDescent="0.3">
      <c r="A13" s="103" t="s">
        <v>95</v>
      </c>
      <c r="B13" s="12" t="s">
        <v>27</v>
      </c>
      <c r="C13" s="11" t="s">
        <v>28</v>
      </c>
      <c r="D13" s="16">
        <v>2120200</v>
      </c>
      <c r="E13" s="16">
        <v>2220150</v>
      </c>
      <c r="F13" s="16">
        <v>2220165</v>
      </c>
      <c r="G13" s="16">
        <v>2220165</v>
      </c>
      <c r="H13" s="16">
        <v>2220165</v>
      </c>
      <c r="I13" s="16">
        <v>2220165</v>
      </c>
      <c r="J13" s="16">
        <v>2120165</v>
      </c>
      <c r="K13" s="16">
        <v>2120165</v>
      </c>
      <c r="L13" s="16">
        <v>2120165</v>
      </c>
      <c r="M13" s="16">
        <v>2120165</v>
      </c>
      <c r="N13" s="16">
        <v>2114650</v>
      </c>
      <c r="O13" s="16">
        <v>2123631</v>
      </c>
      <c r="P13" s="17">
        <f t="shared" si="0"/>
        <v>25939951</v>
      </c>
      <c r="Q13" s="87"/>
    </row>
    <row r="14" spans="1:17" s="1" customFormat="1" x14ac:dyDescent="0.3">
      <c r="A14" s="103" t="s">
        <v>98</v>
      </c>
      <c r="B14" s="12" t="s">
        <v>29</v>
      </c>
      <c r="C14" s="11" t="s">
        <v>30</v>
      </c>
      <c r="D14" s="35">
        <v>0</v>
      </c>
      <c r="E14" s="16">
        <v>0</v>
      </c>
      <c r="F14" s="16">
        <v>0</v>
      </c>
      <c r="G14" s="16">
        <v>10000</v>
      </c>
      <c r="H14" s="16">
        <v>50000</v>
      </c>
      <c r="I14" s="16">
        <v>0</v>
      </c>
      <c r="J14" s="16">
        <v>0</v>
      </c>
      <c r="K14" s="16">
        <v>0</v>
      </c>
      <c r="L14" s="16">
        <v>2500</v>
      </c>
      <c r="M14" s="16">
        <v>0</v>
      </c>
      <c r="N14" s="16">
        <v>0</v>
      </c>
      <c r="O14" s="16">
        <v>0</v>
      </c>
      <c r="P14" s="36">
        <f t="shared" si="0"/>
        <v>62500</v>
      </c>
      <c r="Q14" s="87"/>
    </row>
    <row r="15" spans="1:17" s="1" customFormat="1" x14ac:dyDescent="0.3">
      <c r="A15" s="103" t="s">
        <v>99</v>
      </c>
      <c r="B15" s="12" t="s">
        <v>37</v>
      </c>
      <c r="C15" s="11" t="s">
        <v>38</v>
      </c>
      <c r="D15" s="35">
        <f>325000+2849744</f>
        <v>3174744</v>
      </c>
      <c r="E15" s="35">
        <f>33175175+325000</f>
        <v>33500175</v>
      </c>
      <c r="F15" s="35">
        <v>325000</v>
      </c>
      <c r="G15" s="35">
        <v>325000</v>
      </c>
      <c r="H15" s="35">
        <v>325000</v>
      </c>
      <c r="I15" s="35">
        <v>225000</v>
      </c>
      <c r="J15" s="35">
        <v>325000</v>
      </c>
      <c r="K15" s="35">
        <v>225000</v>
      </c>
      <c r="L15" s="35">
        <v>325000</v>
      </c>
      <c r="M15" s="35">
        <v>325000</v>
      </c>
      <c r="N15" s="35">
        <v>315000</v>
      </c>
      <c r="O15" s="37">
        <v>223023</v>
      </c>
      <c r="P15" s="36">
        <f t="shared" si="0"/>
        <v>39612942</v>
      </c>
      <c r="Q15" s="87"/>
    </row>
    <row r="16" spans="1:17" s="18" customFormat="1" x14ac:dyDescent="0.3">
      <c r="A16" s="103" t="s">
        <v>100</v>
      </c>
      <c r="B16" s="38"/>
      <c r="C16" s="39" t="s">
        <v>11</v>
      </c>
      <c r="D16" s="40">
        <f t="shared" ref="D16:O16" si="1">SUM(D10:D15)</f>
        <v>11182373</v>
      </c>
      <c r="E16" s="40">
        <f t="shared" si="1"/>
        <v>41787754</v>
      </c>
      <c r="F16" s="40">
        <f t="shared" si="1"/>
        <v>10882594</v>
      </c>
      <c r="G16" s="40">
        <f t="shared" si="1"/>
        <v>9837594</v>
      </c>
      <c r="H16" s="40">
        <f t="shared" si="1"/>
        <v>8982594</v>
      </c>
      <c r="I16" s="40">
        <f t="shared" si="1"/>
        <v>8457594</v>
      </c>
      <c r="J16" s="40">
        <f t="shared" si="1"/>
        <v>13457594</v>
      </c>
      <c r="K16" s="40">
        <f t="shared" si="1"/>
        <v>8357594</v>
      </c>
      <c r="L16" s="40">
        <f t="shared" si="1"/>
        <v>12585095</v>
      </c>
      <c r="M16" s="40">
        <f t="shared" si="1"/>
        <v>9541594</v>
      </c>
      <c r="N16" s="40">
        <f t="shared" si="1"/>
        <v>9316080</v>
      </c>
      <c r="O16" s="40">
        <f t="shared" si="1"/>
        <v>8411460</v>
      </c>
      <c r="P16" s="41">
        <f>SUM(P10:P15)</f>
        <v>152799920</v>
      </c>
      <c r="Q16" s="88"/>
    </row>
    <row r="17" spans="1:17" s="1" customFormat="1" x14ac:dyDescent="0.3">
      <c r="A17" s="103" t="s">
        <v>101</v>
      </c>
      <c r="B17" s="22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87"/>
    </row>
    <row r="18" spans="1:17" s="1" customFormat="1" x14ac:dyDescent="0.3">
      <c r="A18" s="103" t="s">
        <v>102</v>
      </c>
      <c r="B18" s="12" t="s">
        <v>39</v>
      </c>
      <c r="C18" s="42" t="s">
        <v>40</v>
      </c>
      <c r="D18" s="14">
        <v>4156540</v>
      </c>
      <c r="E18" s="14">
        <v>4156540</v>
      </c>
      <c r="F18" s="14">
        <v>4156540</v>
      </c>
      <c r="G18" s="14">
        <v>4196540</v>
      </c>
      <c r="H18" s="14">
        <v>4196540</v>
      </c>
      <c r="I18" s="14">
        <v>4196540</v>
      </c>
      <c r="J18" s="14">
        <v>4196540</v>
      </c>
      <c r="K18" s="14">
        <v>4196540</v>
      </c>
      <c r="L18" s="14">
        <v>4196540</v>
      </c>
      <c r="M18" s="14">
        <v>4176530</v>
      </c>
      <c r="N18" s="14">
        <v>4296510</v>
      </c>
      <c r="O18" s="14">
        <v>4195405</v>
      </c>
      <c r="P18" s="15">
        <f t="shared" ref="P18:P23" si="2">SUM(D18:O18)</f>
        <v>50317305</v>
      </c>
      <c r="Q18" s="87"/>
    </row>
    <row r="19" spans="1:17" s="1" customFormat="1" x14ac:dyDescent="0.3">
      <c r="A19" s="103" t="s">
        <v>103</v>
      </c>
      <c r="B19" s="12" t="s">
        <v>41</v>
      </c>
      <c r="C19" s="43" t="s">
        <v>42</v>
      </c>
      <c r="D19" s="16">
        <v>713566</v>
      </c>
      <c r="E19" s="16">
        <v>693566</v>
      </c>
      <c r="F19" s="16">
        <v>693566</v>
      </c>
      <c r="G19" s="16">
        <v>693566</v>
      </c>
      <c r="H19" s="16">
        <v>693566</v>
      </c>
      <c r="I19" s="16">
        <v>693566</v>
      </c>
      <c r="J19" s="16">
        <v>693566</v>
      </c>
      <c r="K19" s="16">
        <v>693566</v>
      </c>
      <c r="L19" s="16">
        <v>693566</v>
      </c>
      <c r="M19" s="16">
        <v>693566</v>
      </c>
      <c r="N19" s="16">
        <v>778895</v>
      </c>
      <c r="O19" s="16">
        <v>693566</v>
      </c>
      <c r="P19" s="17">
        <f t="shared" si="2"/>
        <v>8428121</v>
      </c>
      <c r="Q19" s="87"/>
    </row>
    <row r="20" spans="1:17" s="1" customFormat="1" x14ac:dyDescent="0.3">
      <c r="A20" s="103" t="s">
        <v>104</v>
      </c>
      <c r="B20" s="12" t="s">
        <v>43</v>
      </c>
      <c r="C20" s="11" t="s">
        <v>44</v>
      </c>
      <c r="D20" s="16">
        <v>2570211</v>
      </c>
      <c r="E20" s="16">
        <v>2570211</v>
      </c>
      <c r="F20" s="16">
        <v>2570211</v>
      </c>
      <c r="G20" s="16">
        <v>2570211</v>
      </c>
      <c r="H20" s="16">
        <v>2570211</v>
      </c>
      <c r="I20" s="16">
        <v>2570211</v>
      </c>
      <c r="J20" s="16">
        <v>2570211</v>
      </c>
      <c r="K20" s="16">
        <v>2570211</v>
      </c>
      <c r="L20" s="16">
        <v>2570211</v>
      </c>
      <c r="M20" s="16">
        <v>2570211</v>
      </c>
      <c r="N20" s="16">
        <v>2570211</v>
      </c>
      <c r="O20" s="16">
        <v>2570205</v>
      </c>
      <c r="P20" s="17">
        <f>SUM(D20:O20)</f>
        <v>30842526</v>
      </c>
      <c r="Q20" s="87"/>
    </row>
    <row r="21" spans="1:17" s="1" customFormat="1" x14ac:dyDescent="0.3">
      <c r="A21" s="103" t="s">
        <v>105</v>
      </c>
      <c r="B21" s="12" t="s">
        <v>45</v>
      </c>
      <c r="C21" s="42" t="s">
        <v>46</v>
      </c>
      <c r="D21" s="16">
        <v>130000</v>
      </c>
      <c r="E21" s="16">
        <v>110000</v>
      </c>
      <c r="F21" s="16">
        <v>130000</v>
      </c>
      <c r="G21" s="16">
        <v>120000</v>
      </c>
      <c r="H21" s="16">
        <v>150000</v>
      </c>
      <c r="I21" s="16">
        <v>150000</v>
      </c>
      <c r="J21" s="16">
        <v>50000</v>
      </c>
      <c r="K21" s="16">
        <v>150000</v>
      </c>
      <c r="L21" s="16">
        <v>200000</v>
      </c>
      <c r="M21" s="16">
        <v>130000</v>
      </c>
      <c r="N21" s="16">
        <v>180000</v>
      </c>
      <c r="O21" s="16">
        <v>362800</v>
      </c>
      <c r="P21" s="17">
        <f t="shared" si="2"/>
        <v>1862800</v>
      </c>
      <c r="Q21" s="87"/>
    </row>
    <row r="22" spans="1:17" s="1" customFormat="1" x14ac:dyDescent="0.3">
      <c r="A22" s="103" t="s">
        <v>106</v>
      </c>
      <c r="B22" s="12" t="s">
        <v>47</v>
      </c>
      <c r="C22" s="42" t="s">
        <v>48</v>
      </c>
      <c r="D22" s="16">
        <v>1230880</v>
      </c>
      <c r="E22" s="16">
        <v>340180</v>
      </c>
      <c r="F22" s="16">
        <v>340880</v>
      </c>
      <c r="G22" s="16">
        <v>1340880</v>
      </c>
      <c r="H22" s="16">
        <v>340880</v>
      </c>
      <c r="I22" s="16">
        <v>640880</v>
      </c>
      <c r="J22" s="16">
        <v>1340880</v>
      </c>
      <c r="K22" s="16">
        <v>340880</v>
      </c>
      <c r="L22" s="16">
        <v>340880</v>
      </c>
      <c r="M22" s="16">
        <v>40750</v>
      </c>
      <c r="N22" s="16">
        <v>944750</v>
      </c>
      <c r="O22" s="16">
        <v>498011</v>
      </c>
      <c r="P22" s="17">
        <f t="shared" si="2"/>
        <v>7740731</v>
      </c>
      <c r="Q22" s="87"/>
    </row>
    <row r="23" spans="1:17" s="1" customFormat="1" x14ac:dyDescent="0.3">
      <c r="A23" s="103" t="s">
        <v>107</v>
      </c>
      <c r="B23" s="12" t="s">
        <v>49</v>
      </c>
      <c r="C23" s="42" t="s">
        <v>50</v>
      </c>
      <c r="D23" s="16">
        <v>0</v>
      </c>
      <c r="E23" s="16">
        <v>238950</v>
      </c>
      <c r="F23" s="16">
        <v>40182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805941</v>
      </c>
      <c r="O23" s="16">
        <v>0</v>
      </c>
      <c r="P23" s="17">
        <f t="shared" si="2"/>
        <v>1085073</v>
      </c>
      <c r="Q23" s="87"/>
    </row>
    <row r="24" spans="1:17" s="1" customFormat="1" x14ac:dyDescent="0.3">
      <c r="A24" s="103" t="s">
        <v>108</v>
      </c>
      <c r="B24" s="12" t="s">
        <v>51</v>
      </c>
      <c r="C24" s="42" t="s">
        <v>12</v>
      </c>
      <c r="D24" s="16">
        <v>0</v>
      </c>
      <c r="E24" s="16">
        <v>0</v>
      </c>
      <c r="F24" s="16"/>
      <c r="G24" s="16"/>
      <c r="H24" s="16"/>
      <c r="I24" s="16">
        <f>5592572+130000</f>
        <v>5722572</v>
      </c>
      <c r="J24" s="16"/>
      <c r="K24" s="16"/>
      <c r="L24" s="16">
        <f>12714344+516787</f>
        <v>13231131</v>
      </c>
      <c r="M24" s="16"/>
      <c r="N24" s="16">
        <v>170500</v>
      </c>
      <c r="O24" s="16"/>
      <c r="P24" s="17">
        <f>SUM(D24:O24)</f>
        <v>19124203</v>
      </c>
      <c r="Q24" s="87"/>
    </row>
    <row r="25" spans="1:17" s="1" customFormat="1" x14ac:dyDescent="0.3">
      <c r="A25" s="103" t="s">
        <v>109</v>
      </c>
      <c r="B25" s="12" t="s">
        <v>54</v>
      </c>
      <c r="C25" s="42" t="s">
        <v>55</v>
      </c>
      <c r="D25" s="16">
        <v>296667</v>
      </c>
      <c r="E25" s="16">
        <v>296667</v>
      </c>
      <c r="F25" s="16">
        <v>296667</v>
      </c>
      <c r="G25" s="16">
        <v>296667</v>
      </c>
      <c r="H25" s="16">
        <v>296667</v>
      </c>
      <c r="I25" s="16">
        <v>296667</v>
      </c>
      <c r="J25" s="16">
        <v>296667</v>
      </c>
      <c r="K25" s="16">
        <v>296667</v>
      </c>
      <c r="L25" s="16">
        <v>296666</v>
      </c>
      <c r="M25" s="16">
        <v>296666</v>
      </c>
      <c r="N25" s="16">
        <v>316668</v>
      </c>
      <c r="O25" s="16">
        <v>310679</v>
      </c>
      <c r="P25" s="17">
        <f>SUM(D25:O25)</f>
        <v>3594015</v>
      </c>
      <c r="Q25" s="87"/>
    </row>
    <row r="26" spans="1:17" s="3" customFormat="1" x14ac:dyDescent="0.3">
      <c r="A26" s="103"/>
      <c r="B26" s="44"/>
      <c r="C26" s="39" t="s">
        <v>13</v>
      </c>
      <c r="D26" s="40">
        <f t="shared" ref="D26:P26" si="3">SUM(D18:D25)</f>
        <v>9097864</v>
      </c>
      <c r="E26" s="40">
        <f t="shared" si="3"/>
        <v>8406114</v>
      </c>
      <c r="F26" s="40">
        <f t="shared" si="3"/>
        <v>8228046</v>
      </c>
      <c r="G26" s="40">
        <f t="shared" si="3"/>
        <v>9217864</v>
      </c>
      <c r="H26" s="40">
        <f t="shared" si="3"/>
        <v>8247864</v>
      </c>
      <c r="I26" s="40">
        <f t="shared" si="3"/>
        <v>14270436</v>
      </c>
      <c r="J26" s="40">
        <f t="shared" si="3"/>
        <v>9147864</v>
      </c>
      <c r="K26" s="40">
        <f t="shared" si="3"/>
        <v>8247864</v>
      </c>
      <c r="L26" s="40">
        <f t="shared" si="3"/>
        <v>21528994</v>
      </c>
      <c r="M26" s="40">
        <f t="shared" si="3"/>
        <v>7907723</v>
      </c>
      <c r="N26" s="40">
        <f t="shared" si="3"/>
        <v>10063475</v>
      </c>
      <c r="O26" s="40">
        <f t="shared" si="3"/>
        <v>8630666</v>
      </c>
      <c r="P26" s="41">
        <f t="shared" si="3"/>
        <v>122994774</v>
      </c>
    </row>
    <row r="27" spans="1:17" x14ac:dyDescent="0.3"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40" spans="13:13" x14ac:dyDescent="0.3">
      <c r="M40" s="9"/>
    </row>
  </sheetData>
  <mergeCells count="5">
    <mergeCell ref="B5:P5"/>
    <mergeCell ref="D6:O6"/>
    <mergeCell ref="B2:P2"/>
    <mergeCell ref="B3:P3"/>
    <mergeCell ref="B4:P4"/>
  </mergeCells>
  <phoneticPr fontId="20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="130" zoomScaleNormal="130" workbookViewId="0">
      <selection activeCell="B6" sqref="B6"/>
    </sheetView>
  </sheetViews>
  <sheetFormatPr defaultColWidth="9" defaultRowHeight="15.6" x14ac:dyDescent="0.3"/>
  <cols>
    <col min="1" max="1" width="22.09765625" style="10" bestFit="1" customWidth="1"/>
    <col min="2" max="2" width="20.09765625" style="10" customWidth="1"/>
    <col min="3" max="3" width="20.69921875" style="10" customWidth="1"/>
    <col min="4" max="4" width="20.8984375" style="10" customWidth="1"/>
    <col min="5" max="5" width="17.8984375" style="10" customWidth="1"/>
    <col min="6" max="6" width="12.8984375" style="10" customWidth="1"/>
    <col min="7" max="16384" width="9" style="10"/>
  </cols>
  <sheetData>
    <row r="1" spans="1:7" s="1" customFormat="1" ht="20.25" customHeight="1" x14ac:dyDescent="0.3">
      <c r="A1" s="90" t="s">
        <v>56</v>
      </c>
      <c r="B1" s="90"/>
      <c r="C1" s="90"/>
      <c r="D1" s="90"/>
      <c r="E1" s="90"/>
      <c r="F1" s="90"/>
    </row>
    <row r="2" spans="1:7" s="1" customFormat="1" ht="21.75" customHeight="1" x14ac:dyDescent="0.3">
      <c r="A2" s="90" t="s">
        <v>91</v>
      </c>
      <c r="B2" s="90"/>
      <c r="C2" s="90"/>
      <c r="D2" s="90"/>
      <c r="E2" s="90"/>
      <c r="F2" s="90"/>
    </row>
    <row r="3" spans="1:7" s="1" customFormat="1" x14ac:dyDescent="0.3">
      <c r="A3" s="24"/>
      <c r="B3" s="24"/>
      <c r="C3" s="24"/>
      <c r="D3" s="24"/>
      <c r="E3" s="24"/>
      <c r="F3" s="24"/>
    </row>
    <row r="4" spans="1:7" s="1" customFormat="1" ht="30.75" customHeight="1" x14ac:dyDescent="0.3">
      <c r="A4" s="64" t="s">
        <v>57</v>
      </c>
      <c r="B4" s="92" t="s">
        <v>79</v>
      </c>
      <c r="C4" s="92"/>
      <c r="D4" s="93" t="s">
        <v>80</v>
      </c>
      <c r="E4" s="93"/>
      <c r="F4" s="65" t="s">
        <v>81</v>
      </c>
    </row>
    <row r="5" spans="1:7" s="1" customFormat="1" x14ac:dyDescent="0.3">
      <c r="A5" s="66"/>
      <c r="B5" s="67"/>
      <c r="C5" s="67"/>
      <c r="D5" s="67"/>
      <c r="E5" s="67"/>
      <c r="F5" s="67"/>
    </row>
    <row r="6" spans="1:7" s="1" customFormat="1" x14ac:dyDescent="0.3">
      <c r="A6" s="1" t="s">
        <v>15</v>
      </c>
      <c r="C6" s="68" t="s">
        <v>16</v>
      </c>
      <c r="D6" s="69">
        <v>0</v>
      </c>
      <c r="E6" s="69"/>
      <c r="F6" s="70">
        <f>SUM(C6:D6)</f>
        <v>0</v>
      </c>
    </row>
    <row r="7" spans="1:7" s="1" customFormat="1" x14ac:dyDescent="0.3">
      <c r="C7" s="68"/>
      <c r="D7" s="71" t="s">
        <v>17</v>
      </c>
      <c r="E7" s="71"/>
      <c r="F7" s="70"/>
    </row>
    <row r="8" spans="1:7" s="1" customFormat="1" x14ac:dyDescent="0.3">
      <c r="A8" s="72" t="s">
        <v>18</v>
      </c>
      <c r="C8" s="68" t="s">
        <v>16</v>
      </c>
      <c r="D8" s="69">
        <v>2760900</v>
      </c>
      <c r="E8" s="69"/>
      <c r="F8" s="70">
        <f>SUM(C8:D8)</f>
        <v>2760900</v>
      </c>
    </row>
    <row r="9" spans="1:7" s="1" customFormat="1" ht="28.5" customHeight="1" x14ac:dyDescent="0.3">
      <c r="A9" s="72"/>
      <c r="C9" s="73"/>
      <c r="D9" s="74" t="s">
        <v>58</v>
      </c>
      <c r="E9" s="71"/>
      <c r="F9" s="70"/>
    </row>
    <row r="10" spans="1:7" s="1" customFormat="1" x14ac:dyDescent="0.3">
      <c r="A10" s="72" t="s">
        <v>59</v>
      </c>
      <c r="B10" s="72"/>
      <c r="C10" s="68" t="s">
        <v>16</v>
      </c>
      <c r="D10" s="68" t="s">
        <v>19</v>
      </c>
      <c r="E10" s="68"/>
      <c r="F10" s="75" t="s">
        <v>19</v>
      </c>
    </row>
    <row r="11" spans="1:7" s="1" customFormat="1" x14ac:dyDescent="0.3">
      <c r="A11" s="72"/>
      <c r="B11" s="72"/>
      <c r="C11" s="68"/>
      <c r="D11" s="68"/>
      <c r="E11" s="68"/>
      <c r="F11" s="75"/>
    </row>
    <row r="12" spans="1:7" s="1" customFormat="1" x14ac:dyDescent="0.3">
      <c r="A12" s="1" t="s">
        <v>20</v>
      </c>
      <c r="C12" s="68" t="s">
        <v>16</v>
      </c>
      <c r="D12" s="68" t="s">
        <v>16</v>
      </c>
      <c r="E12" s="68"/>
      <c r="F12" s="75" t="s">
        <v>19</v>
      </c>
    </row>
    <row r="13" spans="1:7" s="1" customFormat="1" x14ac:dyDescent="0.3">
      <c r="C13" s="68"/>
      <c r="D13" s="68"/>
      <c r="E13" s="68"/>
      <c r="F13" s="75"/>
    </row>
    <row r="14" spans="1:7" s="1" customFormat="1" x14ac:dyDescent="0.3">
      <c r="A14" s="1" t="s">
        <v>21</v>
      </c>
      <c r="C14" s="69">
        <v>0</v>
      </c>
      <c r="D14" s="69">
        <v>0</v>
      </c>
      <c r="E14" s="76">
        <v>0</v>
      </c>
      <c r="F14" s="70">
        <f>SUM(B14:D14)</f>
        <v>0</v>
      </c>
    </row>
    <row r="15" spans="1:7" s="1" customFormat="1" ht="67.5" customHeight="1" x14ac:dyDescent="0.3">
      <c r="A15" s="77"/>
      <c r="B15" s="78" t="s">
        <v>22</v>
      </c>
      <c r="C15" s="78" t="s">
        <v>62</v>
      </c>
      <c r="D15" s="78" t="s">
        <v>60</v>
      </c>
      <c r="E15" s="78" t="s">
        <v>61</v>
      </c>
      <c r="F15" s="78"/>
      <c r="G15" s="79"/>
    </row>
    <row r="16" spans="1:7" s="1" customFormat="1" x14ac:dyDescent="0.3">
      <c r="A16" s="80" t="s">
        <v>14</v>
      </c>
      <c r="B16" s="80">
        <f>SUM(B14:B15)</f>
        <v>0</v>
      </c>
      <c r="C16" s="70">
        <f>SUM(C14)</f>
        <v>0</v>
      </c>
      <c r="D16" s="70">
        <f>SUM(D6:D15)</f>
        <v>2760900</v>
      </c>
      <c r="E16" s="70"/>
      <c r="F16" s="70">
        <f>SUM(F6:F15)</f>
        <v>2760900</v>
      </c>
    </row>
    <row r="17" s="1" customFormat="1" x14ac:dyDescent="0.3"/>
  </sheetData>
  <mergeCells count="4">
    <mergeCell ref="A1:F1"/>
    <mergeCell ref="A2:F2"/>
    <mergeCell ref="B4:C4"/>
    <mergeCell ref="D4:E4"/>
  </mergeCells>
  <phoneticPr fontId="20" type="noConversion"/>
  <printOptions headings="1" gridLines="1"/>
  <pageMargins left="0.3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"/>
  <sheetViews>
    <sheetView tabSelected="1" topLeftCell="B13" zoomScale="115" zoomScaleNormal="115" zoomScaleSheetLayoutView="100" workbookViewId="0">
      <selection activeCell="E5" sqref="E5"/>
    </sheetView>
  </sheetViews>
  <sheetFormatPr defaultColWidth="9" defaultRowHeight="15.6" x14ac:dyDescent="0.3"/>
  <cols>
    <col min="1" max="1" width="1.09765625" style="23" hidden="1" customWidth="1"/>
    <col min="2" max="2" width="6.69921875" style="23" customWidth="1"/>
    <col min="3" max="3" width="49.5" style="23" customWidth="1"/>
    <col min="4" max="6" width="14.59765625" style="23" customWidth="1"/>
    <col min="7" max="7" width="15.8984375" style="23" customWidth="1"/>
    <col min="8" max="16384" width="9" style="23"/>
  </cols>
  <sheetData>
    <row r="1" spans="1:107" ht="30" customHeight="1" x14ac:dyDescent="0.3">
      <c r="A1" s="94" t="s">
        <v>75</v>
      </c>
      <c r="B1" s="94"/>
      <c r="C1" s="94"/>
      <c r="D1" s="95"/>
      <c r="E1" s="95"/>
      <c r="F1" s="95"/>
      <c r="G1" s="96"/>
    </row>
    <row r="2" spans="1:107" ht="27.75" customHeight="1" x14ac:dyDescent="0.3">
      <c r="A2" s="94" t="s">
        <v>89</v>
      </c>
      <c r="B2" s="94"/>
      <c r="C2" s="94"/>
      <c r="D2" s="95"/>
      <c r="E2" s="95"/>
      <c r="F2" s="95"/>
      <c r="G2" s="96"/>
    </row>
    <row r="3" spans="1:107" ht="27.75" customHeight="1" x14ac:dyDescent="0.3">
      <c r="A3" s="45"/>
      <c r="B3" s="97" t="s">
        <v>63</v>
      </c>
      <c r="C3" s="98"/>
      <c r="D3" s="98"/>
      <c r="E3" s="98"/>
      <c r="F3" s="98"/>
      <c r="G3" s="96"/>
    </row>
    <row r="4" spans="1:107" ht="20.25" customHeight="1" x14ac:dyDescent="0.3">
      <c r="A4" s="45"/>
      <c r="B4" s="99" t="s">
        <v>77</v>
      </c>
      <c r="C4" s="99"/>
      <c r="D4" s="99"/>
      <c r="E4" s="99"/>
      <c r="F4" s="99"/>
      <c r="G4" s="100"/>
    </row>
    <row r="5" spans="1:107" s="27" customFormat="1" ht="45.75" customHeight="1" x14ac:dyDescent="0.3">
      <c r="A5" s="26"/>
      <c r="B5" s="81" t="s">
        <v>64</v>
      </c>
      <c r="C5" s="82" t="s">
        <v>65</v>
      </c>
      <c r="D5" s="83" t="s">
        <v>125</v>
      </c>
      <c r="E5" s="83" t="s">
        <v>78</v>
      </c>
      <c r="F5" s="83" t="s">
        <v>87</v>
      </c>
      <c r="G5" s="83" t="s">
        <v>88</v>
      </c>
    </row>
    <row r="6" spans="1:107" s="25" customFormat="1" ht="31.5" customHeight="1" x14ac:dyDescent="0.3">
      <c r="A6" s="28" t="s">
        <v>66</v>
      </c>
      <c r="B6" s="46"/>
      <c r="C6" s="47" t="s">
        <v>66</v>
      </c>
      <c r="D6" s="48">
        <f>SUM(D7+D8+D9+D10)</f>
        <v>106186977</v>
      </c>
      <c r="E6" s="48">
        <f>SUM(E7+E8+E9+E10)</f>
        <v>96550000</v>
      </c>
      <c r="F6" s="48">
        <f>SUM(F7+F8+F9+F10)</f>
        <v>97200000</v>
      </c>
      <c r="G6" s="48">
        <f>SUM(G7+G8+G9+G10)</f>
        <v>98250000</v>
      </c>
    </row>
    <row r="7" spans="1:107" s="25" customFormat="1" x14ac:dyDescent="0.3">
      <c r="A7" s="29"/>
      <c r="B7" s="49" t="s">
        <v>23</v>
      </c>
      <c r="C7" s="50" t="s">
        <v>24</v>
      </c>
      <c r="D7" s="51">
        <f>ütemterv!P10</f>
        <v>70084934</v>
      </c>
      <c r="E7" s="51">
        <v>63000000</v>
      </c>
      <c r="F7" s="51">
        <v>63150000</v>
      </c>
      <c r="G7" s="51">
        <v>63200000</v>
      </c>
    </row>
    <row r="8" spans="1:107" s="25" customFormat="1" x14ac:dyDescent="0.3">
      <c r="A8" s="29"/>
      <c r="B8" s="49" t="s">
        <v>25</v>
      </c>
      <c r="C8" s="50" t="s">
        <v>26</v>
      </c>
      <c r="D8" s="51">
        <f>ütemterv!P12</f>
        <v>10099592</v>
      </c>
      <c r="E8" s="51">
        <v>6500000</v>
      </c>
      <c r="F8" s="51">
        <v>6500000</v>
      </c>
      <c r="G8" s="51">
        <v>7000000</v>
      </c>
    </row>
    <row r="9" spans="1:107" s="25" customFormat="1" x14ac:dyDescent="0.3">
      <c r="A9" s="29"/>
      <c r="B9" s="49" t="s">
        <v>27</v>
      </c>
      <c r="C9" s="50" t="s">
        <v>28</v>
      </c>
      <c r="D9" s="51">
        <f>ütemterv!P13</f>
        <v>25939951</v>
      </c>
      <c r="E9" s="51">
        <v>27000000</v>
      </c>
      <c r="F9" s="51">
        <v>27500000</v>
      </c>
      <c r="G9" s="51">
        <v>28000000</v>
      </c>
    </row>
    <row r="10" spans="1:107" s="25" customFormat="1" x14ac:dyDescent="0.3">
      <c r="A10" s="29"/>
      <c r="B10" s="49" t="s">
        <v>29</v>
      </c>
      <c r="C10" s="50" t="s">
        <v>30</v>
      </c>
      <c r="D10" s="51">
        <f>ütemterv!P14</f>
        <v>62500</v>
      </c>
      <c r="E10" s="51">
        <v>50000</v>
      </c>
      <c r="F10" s="51">
        <v>50000</v>
      </c>
      <c r="G10" s="51">
        <v>50000</v>
      </c>
    </row>
    <row r="11" spans="1:107" s="27" customFormat="1" ht="32.25" customHeight="1" x14ac:dyDescent="0.3">
      <c r="A11" s="30"/>
      <c r="B11" s="49"/>
      <c r="C11" s="52" t="s">
        <v>67</v>
      </c>
      <c r="D11" s="53">
        <f>SUM(D12:D14)</f>
        <v>7000001</v>
      </c>
      <c r="E11" s="53">
        <f>SUM(E12:E14)</f>
        <v>0</v>
      </c>
      <c r="F11" s="53">
        <f>SUM(F12:F14)</f>
        <v>0</v>
      </c>
      <c r="G11" s="53">
        <f>SUM(G12:G14)</f>
        <v>0</v>
      </c>
    </row>
    <row r="12" spans="1:107" s="27" customFormat="1" ht="32.25" customHeight="1" x14ac:dyDescent="0.3">
      <c r="A12" s="31" t="s">
        <v>69</v>
      </c>
      <c r="B12" s="49" t="s">
        <v>31</v>
      </c>
      <c r="C12" s="50" t="s">
        <v>32</v>
      </c>
      <c r="D12" s="51">
        <f>ütemterv!P11</f>
        <v>7000001</v>
      </c>
      <c r="E12" s="51">
        <v>0</v>
      </c>
      <c r="F12" s="51">
        <v>0</v>
      </c>
      <c r="G12" s="51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1:107" s="25" customFormat="1" x14ac:dyDescent="0.3">
      <c r="A13" s="29"/>
      <c r="B13" s="49" t="s">
        <v>33</v>
      </c>
      <c r="C13" s="50" t="s">
        <v>34</v>
      </c>
      <c r="D13" s="51">
        <v>0</v>
      </c>
      <c r="E13" s="51">
        <v>0</v>
      </c>
      <c r="F13" s="51">
        <v>0</v>
      </c>
      <c r="G13" s="51">
        <v>0</v>
      </c>
    </row>
    <row r="14" spans="1:107" s="25" customFormat="1" x14ac:dyDescent="0.3">
      <c r="A14" s="29"/>
      <c r="B14" s="49" t="s">
        <v>35</v>
      </c>
      <c r="C14" s="50" t="s">
        <v>36</v>
      </c>
      <c r="D14" s="51">
        <v>0</v>
      </c>
      <c r="E14" s="51">
        <v>0</v>
      </c>
      <c r="F14" s="51">
        <v>0</v>
      </c>
      <c r="G14" s="51">
        <v>0</v>
      </c>
    </row>
    <row r="15" spans="1:107" s="25" customFormat="1" x14ac:dyDescent="0.3">
      <c r="A15" s="29"/>
      <c r="B15" s="54"/>
      <c r="C15" s="52"/>
      <c r="D15" s="53"/>
      <c r="E15" s="53"/>
      <c r="F15" s="53"/>
      <c r="G15" s="53"/>
    </row>
    <row r="16" spans="1:107" s="25" customFormat="1" x14ac:dyDescent="0.3">
      <c r="A16" s="29"/>
      <c r="B16" s="54" t="s">
        <v>37</v>
      </c>
      <c r="C16" s="52" t="s">
        <v>38</v>
      </c>
      <c r="D16" s="53">
        <f>ütemterv!P15</f>
        <v>39612942</v>
      </c>
      <c r="E16" s="53">
        <v>25000000</v>
      </c>
      <c r="F16" s="53">
        <v>25000000</v>
      </c>
      <c r="G16" s="53">
        <v>25000000</v>
      </c>
    </row>
    <row r="17" spans="1:67" s="25" customFormat="1" ht="13.5" customHeight="1" x14ac:dyDescent="0.3">
      <c r="A17" s="29"/>
      <c r="B17" s="49"/>
      <c r="C17" s="55"/>
      <c r="D17" s="56"/>
      <c r="E17" s="56"/>
      <c r="F17" s="56"/>
      <c r="G17" s="56"/>
    </row>
    <row r="18" spans="1:67" s="25" customFormat="1" ht="17.25" customHeight="1" x14ac:dyDescent="0.3">
      <c r="A18" s="29"/>
      <c r="B18" s="57" t="s">
        <v>70</v>
      </c>
      <c r="C18" s="58" t="s">
        <v>68</v>
      </c>
      <c r="D18" s="59">
        <f>SUM(D6+D11+D16)</f>
        <v>152799920</v>
      </c>
      <c r="E18" s="59">
        <f>SUM(E6+E11+E16)</f>
        <v>121550000</v>
      </c>
      <c r="F18" s="59">
        <f>SUM(F6+F11+F16)</f>
        <v>122200000</v>
      </c>
      <c r="G18" s="59">
        <f>SUM(G6+G11+G16)</f>
        <v>123250000</v>
      </c>
    </row>
    <row r="19" spans="1:67" s="25" customFormat="1" x14ac:dyDescent="0.3">
      <c r="A19" s="29"/>
      <c r="B19" s="54"/>
      <c r="C19" s="60"/>
      <c r="D19" s="53"/>
      <c r="E19" s="53"/>
      <c r="F19" s="53"/>
      <c r="G19" s="53"/>
    </row>
    <row r="20" spans="1:67" s="25" customFormat="1" x14ac:dyDescent="0.3">
      <c r="A20" s="31" t="s">
        <v>71</v>
      </c>
      <c r="B20" s="61"/>
      <c r="C20" s="62" t="s">
        <v>69</v>
      </c>
      <c r="D20" s="53">
        <f>SUM(D21:D25)</f>
        <v>99191483</v>
      </c>
      <c r="E20" s="53">
        <f>SUM(E21:E25)</f>
        <v>116950000</v>
      </c>
      <c r="F20" s="53">
        <f>SUM(F21:F25)</f>
        <v>117600000</v>
      </c>
      <c r="G20" s="53">
        <f>SUM(G21:G25)</f>
        <v>118650000</v>
      </c>
    </row>
    <row r="21" spans="1:67" s="25" customFormat="1" ht="18.75" customHeight="1" x14ac:dyDescent="0.3">
      <c r="A21" s="31"/>
      <c r="B21" s="49" t="s">
        <v>39</v>
      </c>
      <c r="C21" s="63" t="s">
        <v>40</v>
      </c>
      <c r="D21" s="51">
        <f>ütemterv!P18</f>
        <v>50317305</v>
      </c>
      <c r="E21" s="51">
        <v>51000000</v>
      </c>
      <c r="F21" s="51">
        <v>51500000</v>
      </c>
      <c r="G21" s="51">
        <v>52000000</v>
      </c>
    </row>
    <row r="22" spans="1:67" s="25" customFormat="1" x14ac:dyDescent="0.3">
      <c r="A22" s="29"/>
      <c r="B22" s="49" t="s">
        <v>41</v>
      </c>
      <c r="C22" s="55" t="s">
        <v>42</v>
      </c>
      <c r="D22" s="51">
        <f>ütemterv!P19</f>
        <v>8428121</v>
      </c>
      <c r="E22" s="51">
        <v>8000000</v>
      </c>
      <c r="F22" s="51">
        <v>8100000</v>
      </c>
      <c r="G22" s="51">
        <v>8200000</v>
      </c>
    </row>
    <row r="23" spans="1:67" s="25" customFormat="1" x14ac:dyDescent="0.3">
      <c r="A23" s="29"/>
      <c r="B23" s="49" t="s">
        <v>43</v>
      </c>
      <c r="C23" s="50" t="s">
        <v>44</v>
      </c>
      <c r="D23" s="51">
        <f>ütemterv!P20</f>
        <v>30842526</v>
      </c>
      <c r="E23" s="51">
        <v>37450000</v>
      </c>
      <c r="F23" s="51">
        <v>37500000</v>
      </c>
      <c r="G23" s="51">
        <v>37500000</v>
      </c>
    </row>
    <row r="24" spans="1:67" s="34" customFormat="1" ht="22.5" customHeight="1" x14ac:dyDescent="0.3">
      <c r="A24" s="33" t="s">
        <v>72</v>
      </c>
      <c r="B24" s="49" t="s">
        <v>45</v>
      </c>
      <c r="C24" s="63" t="s">
        <v>46</v>
      </c>
      <c r="D24" s="51">
        <f>ütemterv!P21</f>
        <v>1862800</v>
      </c>
      <c r="E24" s="51">
        <v>2500000</v>
      </c>
      <c r="F24" s="51">
        <v>2500000</v>
      </c>
      <c r="G24" s="51">
        <v>2500000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s="25" customFormat="1" x14ac:dyDescent="0.3">
      <c r="B25" s="49" t="s">
        <v>47</v>
      </c>
      <c r="C25" s="63" t="s">
        <v>48</v>
      </c>
      <c r="D25" s="51">
        <f>ütemterv!P22</f>
        <v>7740731</v>
      </c>
      <c r="E25" s="51">
        <v>18000000</v>
      </c>
      <c r="F25" s="51">
        <v>18000000</v>
      </c>
      <c r="G25" s="51">
        <v>18450000</v>
      </c>
    </row>
    <row r="26" spans="1:67" s="25" customFormat="1" x14ac:dyDescent="0.3">
      <c r="B26" s="49"/>
      <c r="C26" s="63"/>
      <c r="D26" s="51"/>
      <c r="E26" s="51"/>
      <c r="F26" s="51"/>
      <c r="G26" s="51"/>
    </row>
    <row r="27" spans="1:67" s="25" customFormat="1" x14ac:dyDescent="0.3">
      <c r="B27" s="61"/>
      <c r="C27" s="62" t="s">
        <v>71</v>
      </c>
      <c r="D27" s="53">
        <f>SUM(D28:D29,D30)</f>
        <v>20209276</v>
      </c>
      <c r="E27" s="53">
        <f>SUM(E28:E29,E30)</f>
        <v>1000000</v>
      </c>
      <c r="F27" s="53">
        <f>SUM(F28:F29,F30)</f>
        <v>1000000</v>
      </c>
      <c r="G27" s="53">
        <f>SUM(G28:G29,G30)</f>
        <v>1000000</v>
      </c>
    </row>
    <row r="28" spans="1:67" s="25" customFormat="1" x14ac:dyDescent="0.3">
      <c r="B28" s="49" t="s">
        <v>49</v>
      </c>
      <c r="C28" s="63" t="s">
        <v>50</v>
      </c>
      <c r="D28" s="51">
        <f>ütemterv!P23</f>
        <v>1085073</v>
      </c>
      <c r="E28" s="51">
        <v>500000</v>
      </c>
      <c r="F28" s="51">
        <v>500000</v>
      </c>
      <c r="G28" s="51">
        <v>500000</v>
      </c>
    </row>
    <row r="29" spans="1:67" s="25" customFormat="1" x14ac:dyDescent="0.3">
      <c r="B29" s="49" t="s">
        <v>51</v>
      </c>
      <c r="C29" s="63" t="s">
        <v>12</v>
      </c>
      <c r="D29" s="51">
        <f>ütemterv!P24</f>
        <v>19124203</v>
      </c>
      <c r="E29" s="51">
        <v>500000</v>
      </c>
      <c r="F29" s="51">
        <v>500000</v>
      </c>
      <c r="G29" s="51">
        <v>500000</v>
      </c>
    </row>
    <row r="30" spans="1:67" s="25" customFormat="1" x14ac:dyDescent="0.3">
      <c r="B30" s="49" t="s">
        <v>52</v>
      </c>
      <c r="C30" s="63" t="s">
        <v>53</v>
      </c>
      <c r="D30" s="51">
        <v>0</v>
      </c>
      <c r="E30" s="51">
        <v>0</v>
      </c>
      <c r="F30" s="51">
        <v>0</v>
      </c>
      <c r="G30" s="51">
        <v>0</v>
      </c>
    </row>
    <row r="31" spans="1:67" s="25" customFormat="1" x14ac:dyDescent="0.3">
      <c r="B31" s="49"/>
      <c r="C31" s="63"/>
      <c r="D31" s="51"/>
      <c r="E31" s="51"/>
      <c r="F31" s="51"/>
      <c r="G31" s="51"/>
    </row>
    <row r="32" spans="1:67" s="25" customFormat="1" x14ac:dyDescent="0.3">
      <c r="B32" s="54" t="s">
        <v>54</v>
      </c>
      <c r="C32" s="62" t="s">
        <v>55</v>
      </c>
      <c r="D32" s="53">
        <f>ütemterv!P25</f>
        <v>3594015</v>
      </c>
      <c r="E32" s="53">
        <v>3600000</v>
      </c>
      <c r="F32" s="53">
        <v>3600000</v>
      </c>
      <c r="G32" s="53">
        <v>3600000</v>
      </c>
    </row>
    <row r="33" spans="2:7" s="25" customFormat="1" x14ac:dyDescent="0.3">
      <c r="B33" s="54"/>
      <c r="C33" s="62"/>
      <c r="D33" s="53"/>
      <c r="E33" s="53"/>
      <c r="F33" s="53"/>
      <c r="G33" s="53"/>
    </row>
    <row r="34" spans="2:7" s="25" customFormat="1" x14ac:dyDescent="0.3">
      <c r="B34" s="57" t="s">
        <v>73</v>
      </c>
      <c r="C34" s="58" t="s">
        <v>74</v>
      </c>
      <c r="D34" s="59">
        <f>SUM(D27,D20,D32)</f>
        <v>122994774</v>
      </c>
      <c r="E34" s="59">
        <f>SUM(E27,E20,E32)</f>
        <v>121550000</v>
      </c>
      <c r="F34" s="59">
        <f>SUM(F27,F20,F32)</f>
        <v>122200000</v>
      </c>
      <c r="G34" s="59">
        <f>SUM(G27,G20,G32)</f>
        <v>123250000</v>
      </c>
    </row>
    <row r="35" spans="2:7" x14ac:dyDescent="0.3">
      <c r="D35" s="89"/>
      <c r="E35" s="89"/>
      <c r="F35" s="89"/>
    </row>
  </sheetData>
  <mergeCells count="4">
    <mergeCell ref="A2:G2"/>
    <mergeCell ref="B3:G3"/>
    <mergeCell ref="B4:G4"/>
    <mergeCell ref="A1:G1"/>
  </mergeCells>
  <printOptions horizontalCentered="1" headings="1" gridLines="1"/>
  <pageMargins left="0.31496062992125984" right="0.19685039370078741" top="0.78740157480314965" bottom="0.78740157480314965" header="0.51181102362204722" footer="0.51181102362204722"/>
  <pageSetup paperSize="9" scale="65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ütemterv</vt:lpstr>
      <vt:lpstr>közvetett támogatások</vt:lpstr>
      <vt:lpstr>áht.29A</vt:lpstr>
      <vt:lpstr>áht.29A!Nyomtatási_terület</vt:lpstr>
      <vt:lpstr>ütemterv!Nyomtatási_terület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KFulopSzilvia</cp:lastModifiedBy>
  <cp:lastPrinted>2021-02-11T13:57:13Z</cp:lastPrinted>
  <dcterms:created xsi:type="dcterms:W3CDTF">2012-02-14T10:11:54Z</dcterms:created>
  <dcterms:modified xsi:type="dcterms:W3CDTF">2022-05-10T13:19:24Z</dcterms:modified>
</cp:coreProperties>
</file>