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947" activeTab="0"/>
  </bookViews>
  <sheets>
    <sheet name="1.mérleg" sheetId="1" r:id="rId1"/>
    <sheet name="2.bevétel" sheetId="2" r:id="rId2"/>
    <sheet name="3.bevétel jogc." sheetId="3" r:id="rId3"/>
    <sheet name="4.bevétel fel." sheetId="4" r:id="rId4"/>
    <sheet name="5.kiadás" sheetId="5" r:id="rId5"/>
    <sheet name="6. kiadás fel." sheetId="6" r:id="rId6"/>
    <sheet name="7.Táj.adatok műk." sheetId="7" r:id="rId7"/>
    <sheet name="8.Táj.adatok felh." sheetId="8" r:id="rId8"/>
    <sheet name="9.felújítás" sheetId="9" r:id="rId9"/>
    <sheet name="10.Idősek Otthona bevétel" sheetId="10" r:id="rId10"/>
    <sheet name="11.Idősek Otthona kiadás" sheetId="11" r:id="rId11"/>
  </sheets>
  <definedNames>
    <definedName name="Excel_BuiltIn_Print_Area_1_1">#REF!</definedName>
    <definedName name="Excel_BuiltIn_Print_Area_2_1">#REF!</definedName>
    <definedName name="Excel_BuiltIn_Print_Area_3_1">'5.kiadás'!$A$2:$F$74</definedName>
    <definedName name="_xlnm.Print_Titles" localSheetId="4">'5.kiadás'!$2:$7</definedName>
    <definedName name="_xlnm.Print_Area" localSheetId="9">'10.Idősek Otthona bevétel'!$A$1:$F$15</definedName>
    <definedName name="_xlnm.Print_Area" localSheetId="10">'11.Idősek Otthona kiadás'!$A$1:$G$52</definedName>
    <definedName name="_xlnm.Print_Area" localSheetId="1">'2.bevétel'!$A$1:$F$67</definedName>
    <definedName name="_xlnm.Print_Area" localSheetId="4">'5.kiadás'!$A$1:$H$190</definedName>
    <definedName name="_xlnm.Print_Area" localSheetId="8">'9.felújítás'!$A$1:$C$8</definedName>
  </definedNames>
  <calcPr fullCalcOnLoad="1"/>
</workbook>
</file>

<file path=xl/sharedStrings.xml><?xml version="1.0" encoding="utf-8"?>
<sst xmlns="http://schemas.openxmlformats.org/spreadsheetml/2006/main" count="730" uniqueCount="315">
  <si>
    <t>Külső személyi juttatások</t>
  </si>
  <si>
    <t>Készletbeszerzés</t>
  </si>
  <si>
    <t>Telefondíj</t>
  </si>
  <si>
    <t>Víz- és csatornadíjak</t>
  </si>
  <si>
    <t>Karbantartási, kisjavítási szolgáltatások</t>
  </si>
  <si>
    <t>Személyi juttatások</t>
  </si>
  <si>
    <t>Létszám</t>
  </si>
  <si>
    <t>kiemelt előirányzatonként</t>
  </si>
  <si>
    <t>Egyéb anyagbeszerzés</t>
  </si>
  <si>
    <t>Támogatásértékű működési kiadás önkormányzatoknak (Kővágóörsi Közös Önkormányzati Hivatal)</t>
  </si>
  <si>
    <t>Szociális hozzájárulási adó</t>
  </si>
  <si>
    <t>Kamatbevételek</t>
  </si>
  <si>
    <t xml:space="preserve">011130 Önkormányzatok és önkormányzati hivatalok jogalkotó és általános igazgatási tevékenysége </t>
  </si>
  <si>
    <t>K1</t>
  </si>
  <si>
    <t>K11</t>
  </si>
  <si>
    <t>Foglalkoztatottak személyi juttatása</t>
  </si>
  <si>
    <t>K1101</t>
  </si>
  <si>
    <t>Törvény szerinti illetmények, munkabérek</t>
  </si>
  <si>
    <t>K12</t>
  </si>
  <si>
    <t>Önkormányzati  képviselők juttatása</t>
  </si>
  <si>
    <t>K121</t>
  </si>
  <si>
    <t>K2</t>
  </si>
  <si>
    <t>Munkaadókat terhelő járulékok és szociális hozzájárulási adó</t>
  </si>
  <si>
    <t>K3</t>
  </si>
  <si>
    <t>Dologi kiadások</t>
  </si>
  <si>
    <t>K31</t>
  </si>
  <si>
    <t>K311</t>
  </si>
  <si>
    <t>Szakmai anyagok beszerzése</t>
  </si>
  <si>
    <t>K312</t>
  </si>
  <si>
    <t>Üzemeltetési anyagok berszerzése</t>
  </si>
  <si>
    <t>Irodaszer, nyomtatvány</t>
  </si>
  <si>
    <t>Nyomtatási feladatokkal összefüggő feladatok</t>
  </si>
  <si>
    <t>K32</t>
  </si>
  <si>
    <t>Kommunikációs szolgáltatások</t>
  </si>
  <si>
    <t>K321</t>
  </si>
  <si>
    <t>Informatikai szolgáltatások igénybevétele</t>
  </si>
  <si>
    <t>K322</t>
  </si>
  <si>
    <t>Egyéb kommunikációs szolgáltatások</t>
  </si>
  <si>
    <t>K33</t>
  </si>
  <si>
    <t>Szolgáltatási kiadások</t>
  </si>
  <si>
    <t>K331</t>
  </si>
  <si>
    <t>Közüzemi díjak</t>
  </si>
  <si>
    <t>Villamosenergia</t>
  </si>
  <si>
    <t>Gázenergia</t>
  </si>
  <si>
    <t>K334</t>
  </si>
  <si>
    <t>K337</t>
  </si>
  <si>
    <t>Egyéb szolgáltatások</t>
  </si>
  <si>
    <t>Pénzügyi szolgáltatási kiadások</t>
  </si>
  <si>
    <t>K35</t>
  </si>
  <si>
    <t>Különféle befizetések és egyéb dologi kiadások</t>
  </si>
  <si>
    <t>K351</t>
  </si>
  <si>
    <t>Működési célú előzetesen felszámított áfa</t>
  </si>
  <si>
    <t>K5</t>
  </si>
  <si>
    <t>Egyéb működési célú kiadások</t>
  </si>
  <si>
    <t>K506</t>
  </si>
  <si>
    <t>Egyéb működési célú támogatások államháztartáson belülre</t>
  </si>
  <si>
    <t>Tartalékok</t>
  </si>
  <si>
    <t>Egyéb felhalmozási célú kiadások</t>
  </si>
  <si>
    <t>K8</t>
  </si>
  <si>
    <t>Finanszírozási kiadások</t>
  </si>
  <si>
    <t>K91</t>
  </si>
  <si>
    <t>Belföldi finanszírozás kiadásai</t>
  </si>
  <si>
    <t>K915</t>
  </si>
  <si>
    <t>B4</t>
  </si>
  <si>
    <t>Működési bevételek</t>
  </si>
  <si>
    <t>B404</t>
  </si>
  <si>
    <t>Tulajdonosi bevételek</t>
  </si>
  <si>
    <t>B408</t>
  </si>
  <si>
    <t>B816</t>
  </si>
  <si>
    <t>Előirányzat (ezer Ft)</t>
  </si>
  <si>
    <t>MINDSZENTKÁLLA KÖZSÉG ÖNKORMÁNYZATA</t>
  </si>
  <si>
    <t>1,00</t>
  </si>
  <si>
    <t>Internet</t>
  </si>
  <si>
    <t>018030 Támogatási célú finanszírozási műveletek</t>
  </si>
  <si>
    <t>K9</t>
  </si>
  <si>
    <t>Központi, irányító szervi támogatás folyósítása (Idősek Otthonának)</t>
  </si>
  <si>
    <t>066020 Város -, községgazdálkodási egyéb szolgáltatások</t>
  </si>
  <si>
    <t>Szállítási szolgáltatások</t>
  </si>
  <si>
    <t>013320 Köztemető fenntartás és működtetés</t>
  </si>
  <si>
    <t>Munka és védőruha</t>
  </si>
  <si>
    <t>074031 Család és nővédelmi egészségügyi gondozás</t>
  </si>
  <si>
    <t xml:space="preserve">Támogatásértékű működési kiadás önkormányzatoknak </t>
  </si>
  <si>
    <t>066010 Zöldterület - kezelés</t>
  </si>
  <si>
    <t>Üzemeltetési anyagok beszerzése</t>
  </si>
  <si>
    <t>064010 Közvilágítás</t>
  </si>
  <si>
    <t>107055 Falugondnoki, tanyagondnoki szolgáltatás</t>
  </si>
  <si>
    <t>041233 Hosszabb időtartamú közfoglalkoztatás</t>
  </si>
  <si>
    <t>K4</t>
  </si>
  <si>
    <t>Ellátottak pénzbeli támogatásai</t>
  </si>
  <si>
    <t>Ápolási díj</t>
  </si>
  <si>
    <t>K47</t>
  </si>
  <si>
    <t>Intézményi ellátottak pénzbeli juttatásai</t>
  </si>
  <si>
    <t>Középfokú nevelésben részesűlő részére fizetett juttatás</t>
  </si>
  <si>
    <t>K48</t>
  </si>
  <si>
    <t>Egyéb nem intézményi ellátások</t>
  </si>
  <si>
    <t>Temetési segély</t>
  </si>
  <si>
    <t>107060 Egyéb szociális pénzbeli és természetbeni ellátások, támogatások</t>
  </si>
  <si>
    <t>Támogatásértékű működési kiadás elkülönített állami pénzalapnak</t>
  </si>
  <si>
    <t>013350 Az önkormányzati vagyonnal való gazdálkodással kapcsolatos feladatok</t>
  </si>
  <si>
    <t>B8</t>
  </si>
  <si>
    <t>Finanszírozási bevételek</t>
  </si>
  <si>
    <t>B81</t>
  </si>
  <si>
    <t>Belföldi finanszírozás bevételei</t>
  </si>
  <si>
    <t>B813</t>
  </si>
  <si>
    <t>Maradvány igénybevétele</t>
  </si>
  <si>
    <t>B8131</t>
  </si>
  <si>
    <t>Előző év költségvetési maradványának igénybevétele</t>
  </si>
  <si>
    <t>B3</t>
  </si>
  <si>
    <t>Közhatalmi bevételek</t>
  </si>
  <si>
    <t>B34</t>
  </si>
  <si>
    <t>Vagyoni típusú adók</t>
  </si>
  <si>
    <t>B36</t>
  </si>
  <si>
    <t>Egyéb közhatalmi bevételek</t>
  </si>
  <si>
    <t>011220 Adó-, vám- és jövedéki igazgatás</t>
  </si>
  <si>
    <t>Magánszemélyek kommunális adója</t>
  </si>
  <si>
    <t>Telekadó</t>
  </si>
  <si>
    <t>B35</t>
  </si>
  <si>
    <t>Termékek és szolgáltatások adói</t>
  </si>
  <si>
    <t>B351</t>
  </si>
  <si>
    <t>Értékesítés és forgalmi adók</t>
  </si>
  <si>
    <t>Iparűzési adó</t>
  </si>
  <si>
    <t>B354</t>
  </si>
  <si>
    <t>Gépjárműadók</t>
  </si>
  <si>
    <t>Helyi önkormányzatot megillető rész</t>
  </si>
  <si>
    <t>B355</t>
  </si>
  <si>
    <t>Egyéb áruhasználati és szolgáltatási adók</t>
  </si>
  <si>
    <t>Tartózkodás után fizetett idegenforgalmi adó</t>
  </si>
  <si>
    <t>B1</t>
  </si>
  <si>
    <t>Működési célú támogatások államháztartáson belülről</t>
  </si>
  <si>
    <t>B11</t>
  </si>
  <si>
    <t>Önkormányzatok működési támogatása</t>
  </si>
  <si>
    <t>B111</t>
  </si>
  <si>
    <t>Helyi önkormányzatok működésének általános támogatása</t>
  </si>
  <si>
    <t>B113</t>
  </si>
  <si>
    <t>Települési önkormányzatok szociális,gyermekjóléti és gyermekétkeztetési feladatainak támogatása</t>
  </si>
  <si>
    <t xml:space="preserve">B114 </t>
  </si>
  <si>
    <t>018010 Önkormányzatok elszámolásai a központi költségvetéssel</t>
  </si>
  <si>
    <t>Település-üzemeltetéshez kapcsolódó feladatellátás támogatása</t>
  </si>
  <si>
    <t>Egyéb önkormányzati feladatok támogatása</t>
  </si>
  <si>
    <t>Falugondnoki vagy tanyagondnoki szolgálat</t>
  </si>
  <si>
    <t>Idősek átmenti és tartós szakosított ellátási feladatainak támogatása</t>
  </si>
  <si>
    <t>Üdülőhelyi feladatok támogatása</t>
  </si>
  <si>
    <t>B2</t>
  </si>
  <si>
    <t>Felhalmozási célú támogatások államháztartáson belülről</t>
  </si>
  <si>
    <t>B16</t>
  </si>
  <si>
    <t>Egyéb működési célú támogatások bevételei államháztaráson belülről</t>
  </si>
  <si>
    <t>BEVÉTELEK ÖSSZESEN</t>
  </si>
  <si>
    <t>082044 Könyvtári szolgáltatások</t>
  </si>
  <si>
    <t>082092 Közművelődés - hagyományos közösségi kulturális értékek gondozása</t>
  </si>
  <si>
    <t>KIADÁSOK ÖSSZESEN</t>
  </si>
  <si>
    <t>KÁLI - MEDENCE IDŐSEK OTTHONA</t>
  </si>
  <si>
    <t>Kiemelt előirányzatok</t>
  </si>
  <si>
    <t>Létszám (fő)</t>
  </si>
  <si>
    <t>Gyógyszerbeszerzés</t>
  </si>
  <si>
    <t>Vásárolt élelmezés</t>
  </si>
  <si>
    <t>Belföldi kiküldetés</t>
  </si>
  <si>
    <t>Létszámkeret:</t>
  </si>
  <si>
    <t>102021 Időskorúak, demens betegek tartós bentlakásos ellátása</t>
  </si>
  <si>
    <t>K335</t>
  </si>
  <si>
    <t>Közvetített szolgáltatások</t>
  </si>
  <si>
    <t>K34</t>
  </si>
  <si>
    <t>Kiküldetések,reklám és propagandakiadások</t>
  </si>
  <si>
    <t>K341</t>
  </si>
  <si>
    <t>Kiküldetés kiadásai</t>
  </si>
  <si>
    <t>Élelmiszer beszerzés</t>
  </si>
  <si>
    <t>Folyóirat beszerzés</t>
  </si>
  <si>
    <t xml:space="preserve">K332 </t>
  </si>
  <si>
    <t>K7</t>
  </si>
  <si>
    <t>Felújítások</t>
  </si>
  <si>
    <t>B405</t>
  </si>
  <si>
    <t>Ellátási díjak</t>
  </si>
  <si>
    <t>B403</t>
  </si>
  <si>
    <t>Közvetített szolgáltatások ellenértéke</t>
  </si>
  <si>
    <t>Központi, irányító szervi támogatás</t>
  </si>
  <si>
    <t>Működési bevételek összesen:</t>
  </si>
  <si>
    <t>B6</t>
  </si>
  <si>
    <t>Működési célú átvett pénzeszközök</t>
  </si>
  <si>
    <t>Felhalmozási bevételek összesen:</t>
  </si>
  <si>
    <t>B5</t>
  </si>
  <si>
    <t>Felhalmozási bevételek</t>
  </si>
  <si>
    <t>B7</t>
  </si>
  <si>
    <t>Felhalmozási célú átvett pénzeszközök</t>
  </si>
  <si>
    <t>BEVÉTELEK összesen:</t>
  </si>
  <si>
    <t>Előirányzatok</t>
  </si>
  <si>
    <t>Működési kiadások összesen:</t>
  </si>
  <si>
    <t>Személyi juttatás</t>
  </si>
  <si>
    <t>Munkaadót terhelő járulékok</t>
  </si>
  <si>
    <t>Ellátotak pénzbeli juttatásai</t>
  </si>
  <si>
    <t>Felhalmozási kiadások összesen:</t>
  </si>
  <si>
    <t>K6</t>
  </si>
  <si>
    <t>Beruházások</t>
  </si>
  <si>
    <t xml:space="preserve">K8 </t>
  </si>
  <si>
    <t>BEVÉTELEK ÖSSZESEN:</t>
  </si>
  <si>
    <t>Előirányzatok adatok ezer Ft-ban</t>
  </si>
  <si>
    <t xml:space="preserve">kötelező feladatok </t>
  </si>
  <si>
    <t>önként vállalt feladatok</t>
  </si>
  <si>
    <t>Összesen:</t>
  </si>
  <si>
    <t>011130 Önkormányzatokés önkormányzati hivatalok és j.ált. igazgatási tevékenysége</t>
  </si>
  <si>
    <t>011220 Adó, vám - és jövedéki igazgatás</t>
  </si>
  <si>
    <t>066020 Város és községgazdálkodási szolgáltatás</t>
  </si>
  <si>
    <t>074031 Család- és nővédelmi egészségügyi gondozás</t>
  </si>
  <si>
    <t>107055 Falugondnoki szolgáltatás</t>
  </si>
  <si>
    <t>066010 Zöldterületek kezelése</t>
  </si>
  <si>
    <t>064010 Közvilágítási feladatok</t>
  </si>
  <si>
    <t>082092 Közművelődés-hagyományos közösségi kulturális értékek gondozása</t>
  </si>
  <si>
    <t>Tájékoztató adatok a MŰKÖDÉSI bevételek és kiadások alakulásáról</t>
  </si>
  <si>
    <t>(adatok ezer Ft – ban )</t>
  </si>
  <si>
    <t>Megnevezés</t>
  </si>
  <si>
    <t>Működési célú bevételek összesen</t>
  </si>
  <si>
    <t>Munkaadókat terhelő járulékok</t>
  </si>
  <si>
    <t xml:space="preserve">Dologi kiadások </t>
  </si>
  <si>
    <t>Ellátottak pénzbeli juttatása</t>
  </si>
  <si>
    <t xml:space="preserve">K9 </t>
  </si>
  <si>
    <t>Működési célú kiadások összesen</t>
  </si>
  <si>
    <t>Tájékotató adatok a FELHALMOZÁSI célú bevételek és kiadások alakulásáról</t>
  </si>
  <si>
    <t>Felhalmozási célú bevételek összesen</t>
  </si>
  <si>
    <t>Felhalmozási célú kiadások összesen</t>
  </si>
  <si>
    <t>BEVÉTELEK összesen</t>
  </si>
  <si>
    <t>KIADÁSOK összesen</t>
  </si>
  <si>
    <t>jogcím csoportonként</t>
  </si>
  <si>
    <t>Jogcím csoportok</t>
  </si>
  <si>
    <t>MINDSZENTKÁLLA  KÖZSÉG ÖNKORMÁNYZATA</t>
  </si>
  <si>
    <t>ÖSSZESEN:</t>
  </si>
  <si>
    <t>082092 Közművelődés- hagyományos közösségi kulturális értékek gondozása</t>
  </si>
  <si>
    <t>B402</t>
  </si>
  <si>
    <t>Szolgáltatások ellenértéke</t>
  </si>
  <si>
    <t>Foglalkoztatottak egyéb személyi juttatásai</t>
  </si>
  <si>
    <t>Előirányzat    (ezer Ft)</t>
  </si>
  <si>
    <t>Könyv, folyóirat</t>
  </si>
  <si>
    <t>K1113</t>
  </si>
  <si>
    <t>K333</t>
  </si>
  <si>
    <t>Bérleti és lízingdíjak</t>
  </si>
  <si>
    <t>K1104</t>
  </si>
  <si>
    <t xml:space="preserve">Készenléti, ügyeleti, helyettesítési díj </t>
  </si>
  <si>
    <t>K1109</t>
  </si>
  <si>
    <t>Közlekedési költségtérítés</t>
  </si>
  <si>
    <t>Lakott külterülettel kapcsolatos feladatok támogatások</t>
  </si>
  <si>
    <t>Kiegészítés</t>
  </si>
  <si>
    <t>B73</t>
  </si>
  <si>
    <t>Államháztartáson kívüli személytől felhalmozási célú pénzeszköz átvét</t>
  </si>
  <si>
    <t>Adatrögzítés, adatfeldolgozás</t>
  </si>
  <si>
    <t>Internetes oldalak tervezése, működtetése</t>
  </si>
  <si>
    <t>Postaköltség</t>
  </si>
  <si>
    <t>Biztosítási díjak</t>
  </si>
  <si>
    <t>Pénzügyi, befektetési díj</t>
  </si>
  <si>
    <t>Más egyéb szolgáltatások</t>
  </si>
  <si>
    <t>Hajtó, és kenőanyagok</t>
  </si>
  <si>
    <t>2014. teljesítés</t>
  </si>
  <si>
    <t>Más egyéb szolgáltatás</t>
  </si>
  <si>
    <t>Polgármester tiszteletdíja, költségtérítés</t>
  </si>
  <si>
    <t>K84</t>
  </si>
  <si>
    <t>Egyéb felhalmozási célú támogatások államháztartáson belülre</t>
  </si>
  <si>
    <t>Iskolakezdési támogatás</t>
  </si>
  <si>
    <t>Tűzifa támogatás</t>
  </si>
  <si>
    <t>Szülési támogatás</t>
  </si>
  <si>
    <t>Rovarirtás</t>
  </si>
  <si>
    <t>K1102</t>
  </si>
  <si>
    <t>Normatív jutalmak</t>
  </si>
  <si>
    <t>államigazgatási feladatok</t>
  </si>
  <si>
    <t>Bérleti díjak</t>
  </si>
  <si>
    <t>Szállítás</t>
  </si>
  <si>
    <t>Informatikai eszközök bérleti díja, karbantartása</t>
  </si>
  <si>
    <t>072112 Háziorvosi ügyeleti ellátás</t>
  </si>
  <si>
    <t>Társulások és költségvetési szerveik</t>
  </si>
  <si>
    <t>107052 Házi segítségnyújtás</t>
  </si>
  <si>
    <t>Foglalkoztatottak egyéb személyi juttatása</t>
  </si>
  <si>
    <t>K914</t>
  </si>
  <si>
    <t>Államháztartáson belüli megelőlegezések visszafizetése</t>
  </si>
  <si>
    <t>Szociális feladatok egyéb támogatása</t>
  </si>
  <si>
    <t>B814</t>
  </si>
  <si>
    <t>Államháztartáson belüli megelőlegezések</t>
  </si>
  <si>
    <t xml:space="preserve">072112 Háziorvosi ügyeleti ellátás </t>
  </si>
  <si>
    <t>2016. évi költségvetés bevételei</t>
  </si>
  <si>
    <t>A 2015. évről áthúzódó bérkompenzáció támogatása</t>
  </si>
  <si>
    <t xml:space="preserve">2016. évi költségvetés kiadásai </t>
  </si>
  <si>
    <t>K513</t>
  </si>
  <si>
    <t>Késedelmi és önellenőrzési pótlék</t>
  </si>
  <si>
    <t>Tárgyi eszközök bérbeadásából származó bevétel</t>
  </si>
  <si>
    <t>Tulajdonosi bevételek-koncessziós díjak</t>
  </si>
  <si>
    <t xml:space="preserve">          Szakmai dolgozók bértámogatása</t>
  </si>
  <si>
    <t xml:space="preserve">          Intézmény-üzemeltetési támogatás</t>
  </si>
  <si>
    <t>A települési önkormányzatok kulturális feladatainak támogatása</t>
  </si>
  <si>
    <t>Társulások és költségvetési szerveik (Tp Környéki Önk.Társulás)</t>
  </si>
  <si>
    <r>
      <t xml:space="preserve">KIADÁSOK ÖSSZESEN                                                                                   </t>
    </r>
    <r>
      <rPr>
        <b/>
        <i/>
        <sz val="12"/>
        <rFont val="Times New Roman"/>
        <family val="1"/>
      </rPr>
      <t>fő</t>
    </r>
  </si>
  <si>
    <t>2016. évi BEVÉTELEK részletezése</t>
  </si>
  <si>
    <t>2016. évi KIADÁSOK részletezése</t>
  </si>
  <si>
    <t>Egyéb, az önkormányzat rendeletében megállapított juttatás</t>
  </si>
  <si>
    <t>K71</t>
  </si>
  <si>
    <t>Ingatlanok felújítása</t>
  </si>
  <si>
    <t>K74</t>
  </si>
  <si>
    <t xml:space="preserve">Felújítási célú előzetesen felszámított áfa </t>
  </si>
  <si>
    <t>1. melléklet az .../2016. (II. 17.)      önkormányzati rendelethez</t>
  </si>
  <si>
    <t>2016. évi Költségvetés Mérlege</t>
  </si>
  <si>
    <t>2. melléklet a ….../2016. (II.17.)   önkormányzati rendelethez</t>
  </si>
  <si>
    <t>3. melléklet az .../2016. (II.17.)   önkormányzati rendelethez</t>
  </si>
  <si>
    <t>4. melléklet az  .../2016. (II.17.)   önkormányzati rendelethez</t>
  </si>
  <si>
    <t>2016. évi BEVÉTELEK feladatonkénti  bontása</t>
  </si>
  <si>
    <t>5. melléklet a  .../2016. (II.17.)   önkormányzati rendelethez</t>
  </si>
  <si>
    <t>6. melléklet az .../2016. (II.17.)   önkormányzati rendelethez</t>
  </si>
  <si>
    <t>2016. évi KIADÁSOK feladatonkénti  bontása</t>
  </si>
  <si>
    <t xml:space="preserve">7. melléklet az .../2016. (II.17.)   önkormányzati rendelethez  </t>
  </si>
  <si>
    <t>8. melléklet az  .../2016. (II.17.)   önkormányzati rendelethez</t>
  </si>
  <si>
    <t>2016. évi költségvetés FELÚJÍTÁSI kiadásai célonkénti bontásban</t>
  </si>
  <si>
    <t xml:space="preserve">
Előirányzat (ezer Ft)</t>
  </si>
  <si>
    <t>Felújítások összesen:</t>
  </si>
  <si>
    <t>9. melléklet az …../2016. (II.17.) önkormányzati rendelethez</t>
  </si>
  <si>
    <t>Orvosi rendelő bejárati ajtó csere</t>
  </si>
  <si>
    <t>(adatok ezer Ft-ban)</t>
  </si>
  <si>
    <t>10. melléklet a  .../2016. (II.17.)   önkormányzati rendelethez</t>
  </si>
  <si>
    <t>11. melléklet a  .../2016. (II.17.)   önkormányzati rendelethez</t>
  </si>
  <si>
    <t>K1106</t>
  </si>
  <si>
    <t>Jubileumi jutalom</t>
  </si>
  <si>
    <t xml:space="preserve">102023 Időskorúak tartós bentlakásos ellátása                             </t>
  </si>
  <si>
    <t>2015. teljesítés</t>
  </si>
  <si>
    <t>2016. terv</t>
  </si>
</sst>
</file>

<file path=xl/styles.xml><?xml version="1.0" encoding="utf-8"?>
<styleSheet xmlns="http://schemas.openxmlformats.org/spreadsheetml/2006/main">
  <numFmts count="2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0%"/>
    <numFmt numFmtId="165" formatCode="#,##0\ _F_t;[Red]#,##0\ _F_t"/>
    <numFmt numFmtId="166" formatCode="#,##0\ &quot;Ft&quot;;[Red]#,##0\ &quot;Ft&quot;"/>
    <numFmt numFmtId="167" formatCode="#,##0;[Red]#,##0"/>
    <numFmt numFmtId="168" formatCode="0.0%"/>
    <numFmt numFmtId="169" formatCode="#,##0.0"/>
    <numFmt numFmtId="170" formatCode="0.0"/>
    <numFmt numFmtId="171" formatCode="&quot;Igen&quot;;&quot;Igen&quot;;&quot;Nem&quot;"/>
    <numFmt numFmtId="172" formatCode="&quot;Igaz&quot;;&quot;Igaz&quot;;&quot;Hamis&quot;"/>
    <numFmt numFmtId="173" formatCode="&quot;Be&quot;;&quot;Be&quot;;&quot;Ki&quot;"/>
    <numFmt numFmtId="174" formatCode="&quot;H-&quot;0000"/>
    <numFmt numFmtId="175" formatCode="0.000"/>
  </numFmts>
  <fonts count="3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Times New Roman"/>
      <family val="1"/>
    </font>
    <font>
      <sz val="8"/>
      <name val="Times New Roman"/>
      <family val="1"/>
    </font>
    <font>
      <sz val="12"/>
      <name val="Arial"/>
      <family val="2"/>
    </font>
    <font>
      <sz val="12"/>
      <color indexed="20"/>
      <name val="Times New Roman"/>
      <family val="1"/>
    </font>
    <font>
      <b/>
      <sz val="12"/>
      <color indexed="20"/>
      <name val="Times New Roman"/>
      <family val="1"/>
    </font>
    <font>
      <sz val="10"/>
      <color indexed="20"/>
      <name val="Arial"/>
      <family val="2"/>
    </font>
    <font>
      <b/>
      <sz val="10"/>
      <name val="Arial"/>
      <family val="2"/>
    </font>
    <font>
      <b/>
      <i/>
      <sz val="12"/>
      <name val="Times New Roman"/>
      <family val="1"/>
    </font>
    <font>
      <sz val="12"/>
      <color indexed="20"/>
      <name val="Arial"/>
      <family val="2"/>
    </font>
    <font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5" tint="0.7999799847602844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3" fillId="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20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21" borderId="7" applyNumberFormat="0" applyAlignment="0" applyProtection="0"/>
    <xf numFmtId="0" fontId="11" fillId="6" borderId="0" applyNumberFormat="0" applyBorder="0" applyAlignment="0" applyProtection="0"/>
    <xf numFmtId="0" fontId="12" fillId="22" borderId="8" applyNumberFormat="0" applyAlignment="0" applyProtection="0"/>
    <xf numFmtId="0" fontId="2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4" fillId="5" borderId="0" applyNumberFormat="0" applyBorder="0" applyAlignment="0" applyProtection="0"/>
    <xf numFmtId="0" fontId="15" fillId="23" borderId="0" applyNumberFormat="0" applyBorder="0" applyAlignment="0" applyProtection="0"/>
    <xf numFmtId="0" fontId="16" fillId="22" borderId="1" applyNumberFormat="0" applyAlignment="0" applyProtection="0"/>
    <xf numFmtId="9" fontId="0" fillId="0" borderId="0" applyFill="0" applyBorder="0" applyAlignment="0" applyProtection="0"/>
  </cellStyleXfs>
  <cellXfs count="273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Fill="1" applyBorder="1" applyAlignment="1">
      <alignment/>
    </xf>
    <xf numFmtId="2" fontId="18" fillId="0" borderId="0" xfId="0" applyNumberFormat="1" applyFont="1" applyAlignment="1">
      <alignment/>
    </xf>
    <xf numFmtId="3" fontId="18" fillId="0" borderId="0" xfId="0" applyNumberFormat="1" applyFont="1" applyFill="1" applyAlignment="1">
      <alignment/>
    </xf>
    <xf numFmtId="0" fontId="0" fillId="0" borderId="0" xfId="58">
      <alignment/>
      <protection/>
    </xf>
    <xf numFmtId="0" fontId="18" fillId="0" borderId="0" xfId="56" applyFont="1">
      <alignment/>
      <protection/>
    </xf>
    <xf numFmtId="0" fontId="18" fillId="0" borderId="0" xfId="56" applyFont="1" applyBorder="1">
      <alignment/>
      <protection/>
    </xf>
    <xf numFmtId="0" fontId="19" fillId="0" borderId="0" xfId="0" applyFont="1" applyAlignment="1">
      <alignment/>
    </xf>
    <xf numFmtId="0" fontId="19" fillId="0" borderId="0" xfId="0" applyFont="1" applyFill="1" applyAlignment="1">
      <alignment/>
    </xf>
    <xf numFmtId="0" fontId="19" fillId="0" borderId="0" xfId="0" applyFont="1" applyBorder="1" applyAlignment="1">
      <alignment/>
    </xf>
    <xf numFmtId="0" fontId="18" fillId="0" borderId="0" xfId="0" applyFont="1" applyFill="1" applyAlignment="1">
      <alignment horizontal="left"/>
    </xf>
    <xf numFmtId="0" fontId="19" fillId="0" borderId="0" xfId="0" applyFont="1" applyFill="1" applyAlignment="1">
      <alignment horizontal="left"/>
    </xf>
    <xf numFmtId="0" fontId="19" fillId="0" borderId="10" xfId="0" applyFont="1" applyFill="1" applyBorder="1" applyAlignment="1">
      <alignment horizontal="left"/>
    </xf>
    <xf numFmtId="0" fontId="18" fillId="0" borderId="10" xfId="0" applyFont="1" applyFill="1" applyBorder="1" applyAlignment="1">
      <alignment horizontal="left"/>
    </xf>
    <xf numFmtId="0" fontId="19" fillId="0" borderId="0" xfId="0" applyFont="1" applyFill="1" applyAlignment="1">
      <alignment/>
    </xf>
    <xf numFmtId="0" fontId="19" fillId="0" borderId="10" xfId="0" applyFont="1" applyFill="1" applyBorder="1" applyAlignment="1">
      <alignment/>
    </xf>
    <xf numFmtId="0" fontId="18" fillId="0" borderId="10" xfId="0" applyFont="1" applyFill="1" applyBorder="1" applyAlignment="1">
      <alignment/>
    </xf>
    <xf numFmtId="0" fontId="23" fillId="0" borderId="0" xfId="0" applyFont="1" applyFill="1" applyAlignment="1">
      <alignment horizontal="left"/>
    </xf>
    <xf numFmtId="3" fontId="18" fillId="0" borderId="10" xfId="0" applyNumberFormat="1" applyFont="1" applyFill="1" applyBorder="1" applyAlignment="1">
      <alignment horizontal="left"/>
    </xf>
    <xf numFmtId="0" fontId="0" fillId="0" borderId="0" xfId="0" applyFont="1" applyAlignment="1">
      <alignment/>
    </xf>
    <xf numFmtId="0" fontId="0" fillId="0" borderId="0" xfId="57" applyFont="1">
      <alignment/>
      <protection/>
    </xf>
    <xf numFmtId="3" fontId="0" fillId="0" borderId="0" xfId="57" applyNumberFormat="1" applyFont="1">
      <alignment/>
      <protection/>
    </xf>
    <xf numFmtId="2" fontId="18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3" fontId="18" fillId="0" borderId="10" xfId="0" applyNumberFormat="1" applyFont="1" applyFill="1" applyBorder="1" applyAlignment="1">
      <alignment horizontal="right"/>
    </xf>
    <xf numFmtId="3" fontId="18" fillId="0" borderId="11" xfId="0" applyNumberFormat="1" applyFont="1" applyFill="1" applyBorder="1" applyAlignment="1">
      <alignment horizontal="center"/>
    </xf>
    <xf numFmtId="3" fontId="18" fillId="0" borderId="10" xfId="0" applyNumberFormat="1" applyFont="1" applyFill="1" applyBorder="1" applyAlignment="1">
      <alignment horizontal="center"/>
    </xf>
    <xf numFmtId="0" fontId="0" fillId="0" borderId="0" xfId="58" applyFont="1">
      <alignment/>
      <protection/>
    </xf>
    <xf numFmtId="3" fontId="19" fillId="0" borderId="10" xfId="0" applyNumberFormat="1" applyFont="1" applyFill="1" applyBorder="1" applyAlignment="1">
      <alignment horizontal="right"/>
    </xf>
    <xf numFmtId="3" fontId="19" fillId="0" borderId="10" xfId="0" applyNumberFormat="1" applyFont="1" applyFill="1" applyBorder="1" applyAlignment="1">
      <alignment/>
    </xf>
    <xf numFmtId="3" fontId="18" fillId="0" borderId="10" xfId="0" applyNumberFormat="1" applyFont="1" applyFill="1" applyBorder="1" applyAlignment="1">
      <alignment/>
    </xf>
    <xf numFmtId="3" fontId="18" fillId="0" borderId="11" xfId="0" applyNumberFormat="1" applyFont="1" applyFill="1" applyBorder="1" applyAlignment="1">
      <alignment horizontal="right"/>
    </xf>
    <xf numFmtId="3" fontId="19" fillId="0" borderId="11" xfId="0" applyNumberFormat="1" applyFont="1" applyFill="1" applyBorder="1" applyAlignment="1">
      <alignment/>
    </xf>
    <xf numFmtId="3" fontId="18" fillId="0" borderId="11" xfId="0" applyNumberFormat="1" applyFont="1" applyFill="1" applyBorder="1" applyAlignment="1">
      <alignment/>
    </xf>
    <xf numFmtId="0" fontId="18" fillId="0" borderId="0" xfId="0" applyFont="1" applyFill="1" applyBorder="1" applyAlignment="1">
      <alignment horizontal="center"/>
    </xf>
    <xf numFmtId="3" fontId="19" fillId="0" borderId="0" xfId="0" applyNumberFormat="1" applyFont="1" applyFill="1" applyAlignment="1">
      <alignment horizontal="right"/>
    </xf>
    <xf numFmtId="3" fontId="18" fillId="0" borderId="0" xfId="0" applyNumberFormat="1" applyFont="1" applyFill="1" applyAlignment="1">
      <alignment horizontal="center"/>
    </xf>
    <xf numFmtId="3" fontId="18" fillId="0" borderId="0" xfId="0" applyNumberFormat="1" applyFont="1" applyFill="1" applyAlignment="1">
      <alignment horizontal="left"/>
    </xf>
    <xf numFmtId="3" fontId="19" fillId="0" borderId="0" xfId="0" applyNumberFormat="1" applyFont="1" applyFill="1" applyAlignment="1">
      <alignment/>
    </xf>
    <xf numFmtId="3" fontId="19" fillId="0" borderId="10" xfId="0" applyNumberFormat="1" applyFont="1" applyFill="1" applyBorder="1" applyAlignment="1">
      <alignment horizontal="left"/>
    </xf>
    <xf numFmtId="2" fontId="18" fillId="0" borderId="0" xfId="0" applyNumberFormat="1" applyFont="1" applyFill="1" applyBorder="1" applyAlignment="1">
      <alignment/>
    </xf>
    <xf numFmtId="0" fontId="19" fillId="0" borderId="0" xfId="0" applyFont="1" applyFill="1" applyBorder="1" applyAlignment="1">
      <alignment/>
    </xf>
    <xf numFmtId="2" fontId="19" fillId="0" borderId="0" xfId="0" applyNumberFormat="1" applyFont="1" applyFill="1" applyAlignment="1">
      <alignment/>
    </xf>
    <xf numFmtId="0" fontId="18" fillId="0" borderId="0" xfId="0" applyFont="1" applyFill="1" applyAlignment="1">
      <alignment wrapText="1"/>
    </xf>
    <xf numFmtId="0" fontId="0" fillId="0" borderId="0" xfId="58" applyFont="1" applyFill="1">
      <alignment/>
      <protection/>
    </xf>
    <xf numFmtId="0" fontId="0" fillId="0" borderId="0" xfId="57" applyFont="1">
      <alignment/>
      <protection/>
    </xf>
    <xf numFmtId="3" fontId="0" fillId="0" borderId="0" xfId="57" applyNumberFormat="1" applyFont="1">
      <alignment/>
      <protection/>
    </xf>
    <xf numFmtId="0" fontId="26" fillId="0" borderId="0" xfId="0" applyFont="1" applyAlignment="1">
      <alignment/>
    </xf>
    <xf numFmtId="0" fontId="26" fillId="0" borderId="0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2" fontId="26" fillId="0" borderId="0" xfId="0" applyNumberFormat="1" applyFont="1" applyFill="1" applyBorder="1" applyAlignment="1">
      <alignment/>
    </xf>
    <xf numFmtId="0" fontId="26" fillId="0" borderId="0" xfId="0" applyFont="1" applyFill="1" applyAlignment="1">
      <alignment/>
    </xf>
    <xf numFmtId="0" fontId="26" fillId="0" borderId="0" xfId="0" applyFont="1" applyFill="1" applyBorder="1" applyAlignment="1">
      <alignment horizontal="center"/>
    </xf>
    <xf numFmtId="0" fontId="27" fillId="0" borderId="0" xfId="0" applyFont="1" applyFill="1" applyAlignment="1">
      <alignment/>
    </xf>
    <xf numFmtId="0" fontId="27" fillId="0" borderId="0" xfId="0" applyFont="1" applyFill="1" applyAlignment="1">
      <alignment horizontal="center"/>
    </xf>
    <xf numFmtId="2" fontId="27" fillId="0" borderId="0" xfId="0" applyNumberFormat="1" applyFont="1" applyFill="1" applyAlignment="1">
      <alignment/>
    </xf>
    <xf numFmtId="0" fontId="26" fillId="0" borderId="0" xfId="0" applyFont="1" applyFill="1" applyAlignment="1">
      <alignment horizontal="center"/>
    </xf>
    <xf numFmtId="2" fontId="26" fillId="0" borderId="0" xfId="0" applyNumberFormat="1" applyFont="1" applyFill="1" applyAlignment="1">
      <alignment/>
    </xf>
    <xf numFmtId="0" fontId="26" fillId="0" borderId="0" xfId="0" applyFont="1" applyFill="1" applyAlignment="1">
      <alignment horizontal="left"/>
    </xf>
    <xf numFmtId="3" fontId="27" fillId="0" borderId="0" xfId="0" applyNumberFormat="1" applyFont="1" applyFill="1" applyAlignment="1">
      <alignment horizontal="right"/>
    </xf>
    <xf numFmtId="3" fontId="27" fillId="0" borderId="0" xfId="0" applyNumberFormat="1" applyFont="1" applyFill="1" applyAlignment="1">
      <alignment/>
    </xf>
    <xf numFmtId="3" fontId="26" fillId="0" borderId="0" xfId="0" applyNumberFormat="1" applyFont="1" applyFill="1" applyAlignment="1">
      <alignment horizontal="center"/>
    </xf>
    <xf numFmtId="3" fontId="26" fillId="0" borderId="0" xfId="0" applyNumberFormat="1" applyFont="1" applyFill="1" applyAlignment="1">
      <alignment/>
    </xf>
    <xf numFmtId="3" fontId="26" fillId="0" borderId="0" xfId="0" applyNumberFormat="1" applyFont="1" applyFill="1" applyAlignment="1">
      <alignment horizontal="left"/>
    </xf>
    <xf numFmtId="3" fontId="26" fillId="0" borderId="0" xfId="0" applyNumberFormat="1" applyFont="1" applyFill="1" applyAlignment="1">
      <alignment horizontal="right"/>
    </xf>
    <xf numFmtId="0" fontId="27" fillId="0" borderId="0" xfId="0" applyFont="1" applyFill="1" applyAlignment="1">
      <alignment horizontal="left"/>
    </xf>
    <xf numFmtId="3" fontId="27" fillId="0" borderId="0" xfId="0" applyNumberFormat="1" applyFont="1" applyFill="1" applyBorder="1" applyAlignment="1">
      <alignment/>
    </xf>
    <xf numFmtId="0" fontId="27" fillId="0" borderId="0" xfId="0" applyFont="1" applyFill="1" applyBorder="1" applyAlignment="1">
      <alignment horizontal="center" wrapText="1"/>
    </xf>
    <xf numFmtId="2" fontId="27" fillId="0" borderId="0" xfId="0" applyNumberFormat="1" applyFont="1" applyFill="1" applyBorder="1" applyAlignment="1">
      <alignment horizontal="center" wrapText="1"/>
    </xf>
    <xf numFmtId="3" fontId="27" fillId="0" borderId="0" xfId="0" applyNumberFormat="1" applyFont="1" applyFill="1" applyAlignment="1">
      <alignment/>
    </xf>
    <xf numFmtId="0" fontId="26" fillId="0" borderId="0" xfId="0" applyFont="1" applyFill="1" applyBorder="1" applyAlignment="1">
      <alignment horizontal="right"/>
    </xf>
    <xf numFmtId="0" fontId="28" fillId="0" borderId="0" xfId="57" applyFont="1">
      <alignment/>
      <protection/>
    </xf>
    <xf numFmtId="0" fontId="26" fillId="0" borderId="0" xfId="57" applyFont="1" applyBorder="1" applyAlignment="1">
      <alignment horizontal="center"/>
      <protection/>
    </xf>
    <xf numFmtId="0" fontId="26" fillId="0" borderId="0" xfId="56" applyFont="1">
      <alignment/>
      <protection/>
    </xf>
    <xf numFmtId="0" fontId="26" fillId="0" borderId="0" xfId="57" applyFont="1">
      <alignment/>
      <protection/>
    </xf>
    <xf numFmtId="3" fontId="18" fillId="0" borderId="0" xfId="0" applyNumberFormat="1" applyFont="1" applyFill="1" applyBorder="1" applyAlignment="1">
      <alignment horizontal="center"/>
    </xf>
    <xf numFmtId="3" fontId="19" fillId="0" borderId="0" xfId="0" applyNumberFormat="1" applyFont="1" applyFill="1" applyBorder="1" applyAlignment="1">
      <alignment horizontal="right" wrapText="1"/>
    </xf>
    <xf numFmtId="3" fontId="18" fillId="0" borderId="0" xfId="0" applyNumberFormat="1" applyFont="1" applyFill="1" applyAlignment="1">
      <alignment horizontal="left" wrapText="1"/>
    </xf>
    <xf numFmtId="3" fontId="18" fillId="0" borderId="0" xfId="0" applyNumberFormat="1" applyFont="1" applyFill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18" fillId="0" borderId="12" xfId="0" applyFont="1" applyFill="1" applyBorder="1" applyAlignment="1">
      <alignment/>
    </xf>
    <xf numFmtId="0" fontId="18" fillId="0" borderId="12" xfId="0" applyFont="1" applyFill="1" applyBorder="1" applyAlignment="1">
      <alignment horizontal="left"/>
    </xf>
    <xf numFmtId="0" fontId="18" fillId="0" borderId="13" xfId="0" applyFont="1" applyFill="1" applyBorder="1" applyAlignment="1">
      <alignment horizontal="left"/>
    </xf>
    <xf numFmtId="3" fontId="18" fillId="0" borderId="13" xfId="0" applyNumberFormat="1" applyFont="1" applyFill="1" applyBorder="1" applyAlignment="1">
      <alignment horizontal="center"/>
    </xf>
    <xf numFmtId="0" fontId="18" fillId="0" borderId="0" xfId="58" applyFont="1" applyFill="1" applyAlignment="1">
      <alignment horizontal="right"/>
      <protection/>
    </xf>
    <xf numFmtId="0" fontId="18" fillId="0" borderId="0" xfId="0" applyFont="1" applyFill="1" applyBorder="1" applyAlignment="1">
      <alignment horizontal="center" vertical="center"/>
    </xf>
    <xf numFmtId="3" fontId="18" fillId="0" borderId="0" xfId="0" applyNumberFormat="1" applyFont="1" applyFill="1" applyAlignment="1">
      <alignment horizontal="right"/>
    </xf>
    <xf numFmtId="0" fontId="18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horizontal="left" wrapText="1"/>
    </xf>
    <xf numFmtId="3" fontId="18" fillId="0" borderId="0" xfId="0" applyNumberFormat="1" applyFont="1" applyFill="1" applyBorder="1" applyAlignment="1">
      <alignment horizontal="center" wrapText="1"/>
    </xf>
    <xf numFmtId="0" fontId="19" fillId="0" borderId="14" xfId="0" applyFont="1" applyFill="1" applyBorder="1" applyAlignment="1">
      <alignment horizontal="left"/>
    </xf>
    <xf numFmtId="3" fontId="19" fillId="0" borderId="0" xfId="0" applyNumberFormat="1" applyFont="1" applyFill="1" applyBorder="1" applyAlignment="1">
      <alignment horizontal="right"/>
    </xf>
    <xf numFmtId="3" fontId="18" fillId="0" borderId="0" xfId="0" applyNumberFormat="1" applyFont="1" applyFill="1" applyBorder="1" applyAlignment="1">
      <alignment horizontal="right"/>
    </xf>
    <xf numFmtId="3" fontId="26" fillId="0" borderId="0" xfId="0" applyNumberFormat="1" applyFont="1" applyFill="1" applyBorder="1" applyAlignment="1">
      <alignment horizontal="center"/>
    </xf>
    <xf numFmtId="3" fontId="19" fillId="0" borderId="0" xfId="0" applyNumberFormat="1" applyFont="1" applyFill="1" applyBorder="1" applyAlignment="1">
      <alignment horizontal="center" vertical="center" wrapText="1"/>
    </xf>
    <xf numFmtId="3" fontId="27" fillId="0" borderId="0" xfId="0" applyNumberFormat="1" applyFont="1" applyFill="1" applyBorder="1" applyAlignment="1">
      <alignment horizontal="right" wrapText="1"/>
    </xf>
    <xf numFmtId="3" fontId="26" fillId="0" borderId="0" xfId="0" applyNumberFormat="1" applyFont="1" applyFill="1" applyAlignment="1">
      <alignment horizontal="left" wrapText="1"/>
    </xf>
    <xf numFmtId="3" fontId="26" fillId="0" borderId="0" xfId="0" applyNumberFormat="1" applyFont="1" applyFill="1" applyAlignment="1">
      <alignment horizontal="center" wrapText="1"/>
    </xf>
    <xf numFmtId="3" fontId="26" fillId="0" borderId="0" xfId="0" applyNumberFormat="1" applyFont="1" applyFill="1" applyBorder="1" applyAlignment="1">
      <alignment horizontal="center" wrapText="1"/>
    </xf>
    <xf numFmtId="0" fontId="19" fillId="0" borderId="10" xfId="0" applyFont="1" applyFill="1" applyBorder="1" applyAlignment="1">
      <alignment horizontal="left" wrapText="1"/>
    </xf>
    <xf numFmtId="0" fontId="18" fillId="0" borderId="10" xfId="0" applyFont="1" applyFill="1" applyBorder="1" applyAlignment="1">
      <alignment horizontal="right"/>
    </xf>
    <xf numFmtId="0" fontId="18" fillId="0" borderId="10" xfId="0" applyFont="1" applyFill="1" applyBorder="1" applyAlignment="1">
      <alignment wrapText="1"/>
    </xf>
    <xf numFmtId="3" fontId="18" fillId="0" borderId="10" xfId="0" applyNumberFormat="1" applyFont="1" applyFill="1" applyBorder="1" applyAlignment="1">
      <alignment horizontal="left" wrapText="1"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/>
    </xf>
    <xf numFmtId="2" fontId="18" fillId="0" borderId="0" xfId="0" applyNumberFormat="1" applyFont="1" applyBorder="1" applyAlignment="1">
      <alignment/>
    </xf>
    <xf numFmtId="0" fontId="19" fillId="0" borderId="0" xfId="0" applyFont="1" applyAlignment="1">
      <alignment/>
    </xf>
    <xf numFmtId="0" fontId="19" fillId="0" borderId="10" xfId="0" applyFont="1" applyBorder="1" applyAlignment="1">
      <alignment/>
    </xf>
    <xf numFmtId="3" fontId="19" fillId="0" borderId="11" xfId="0" applyNumberFormat="1" applyFont="1" applyBorder="1" applyAlignment="1">
      <alignment/>
    </xf>
    <xf numFmtId="0" fontId="19" fillId="0" borderId="0" xfId="0" applyFont="1" applyFill="1" applyAlignment="1">
      <alignment horizontal="center"/>
    </xf>
    <xf numFmtId="2" fontId="19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10" xfId="0" applyFont="1" applyBorder="1" applyAlignment="1">
      <alignment/>
    </xf>
    <xf numFmtId="3" fontId="18" fillId="0" borderId="10" xfId="0" applyNumberFormat="1" applyFont="1" applyBorder="1" applyAlignment="1">
      <alignment horizontal="center"/>
    </xf>
    <xf numFmtId="0" fontId="18" fillId="0" borderId="0" xfId="0" applyFont="1" applyFill="1" applyAlignment="1">
      <alignment horizontal="center"/>
    </xf>
    <xf numFmtId="0" fontId="18" fillId="0" borderId="10" xfId="0" applyFont="1" applyBorder="1" applyAlignment="1">
      <alignment/>
    </xf>
    <xf numFmtId="0" fontId="19" fillId="0" borderId="0" xfId="58" applyFont="1">
      <alignment/>
      <protection/>
    </xf>
    <xf numFmtId="0" fontId="19" fillId="0" borderId="15" xfId="58" applyFont="1" applyBorder="1">
      <alignment/>
      <protection/>
    </xf>
    <xf numFmtId="3" fontId="18" fillId="0" borderId="11" xfId="0" applyNumberFormat="1" applyFont="1" applyBorder="1" applyAlignment="1">
      <alignment/>
    </xf>
    <xf numFmtId="3" fontId="18" fillId="0" borderId="10" xfId="0" applyNumberFormat="1" applyFont="1" applyBorder="1" applyAlignment="1">
      <alignment horizontal="left"/>
    </xf>
    <xf numFmtId="0" fontId="19" fillId="0" borderId="12" xfId="0" applyFont="1" applyBorder="1" applyAlignment="1">
      <alignment/>
    </xf>
    <xf numFmtId="0" fontId="19" fillId="0" borderId="13" xfId="0" applyFont="1" applyBorder="1" applyAlignment="1">
      <alignment/>
    </xf>
    <xf numFmtId="3" fontId="19" fillId="0" borderId="16" xfId="0" applyNumberFormat="1" applyFont="1" applyBorder="1" applyAlignment="1">
      <alignment/>
    </xf>
    <xf numFmtId="0" fontId="18" fillId="0" borderId="10" xfId="0" applyFont="1" applyFill="1" applyBorder="1" applyAlignment="1">
      <alignment horizontal="center"/>
    </xf>
    <xf numFmtId="0" fontId="19" fillId="0" borderId="17" xfId="0" applyFont="1" applyFill="1" applyBorder="1" applyAlignment="1">
      <alignment/>
    </xf>
    <xf numFmtId="3" fontId="19" fillId="0" borderId="18" xfId="0" applyNumberFormat="1" applyFont="1" applyFill="1" applyBorder="1" applyAlignment="1">
      <alignment horizontal="left"/>
    </xf>
    <xf numFmtId="3" fontId="19" fillId="0" borderId="17" xfId="0" applyNumberFormat="1" applyFont="1" applyFill="1" applyBorder="1" applyAlignment="1">
      <alignment horizontal="right"/>
    </xf>
    <xf numFmtId="0" fontId="18" fillId="0" borderId="17" xfId="0" applyFont="1" applyFill="1" applyBorder="1" applyAlignment="1">
      <alignment horizontal="left"/>
    </xf>
    <xf numFmtId="3" fontId="18" fillId="0" borderId="18" xfId="0" applyNumberFormat="1" applyFont="1" applyFill="1" applyBorder="1" applyAlignment="1">
      <alignment horizontal="left"/>
    </xf>
    <xf numFmtId="3" fontId="18" fillId="0" borderId="17" xfId="0" applyNumberFormat="1" applyFont="1" applyFill="1" applyBorder="1" applyAlignment="1">
      <alignment horizontal="center"/>
    </xf>
    <xf numFmtId="49" fontId="19" fillId="24" borderId="10" xfId="0" applyNumberFormat="1" applyFont="1" applyFill="1" applyBorder="1" applyAlignment="1">
      <alignment horizontal="right"/>
    </xf>
    <xf numFmtId="3" fontId="19" fillId="24" borderId="19" xfId="0" applyNumberFormat="1" applyFont="1" applyFill="1" applyBorder="1" applyAlignment="1">
      <alignment horizontal="right"/>
    </xf>
    <xf numFmtId="0" fontId="19" fillId="24" borderId="0" xfId="0" applyFont="1" applyFill="1" applyAlignment="1">
      <alignment/>
    </xf>
    <xf numFmtId="0" fontId="19" fillId="24" borderId="0" xfId="0" applyFont="1" applyFill="1" applyAlignment="1">
      <alignment horizontal="left"/>
    </xf>
    <xf numFmtId="0" fontId="19" fillId="24" borderId="10" xfId="0" applyFont="1" applyFill="1" applyBorder="1" applyAlignment="1">
      <alignment horizontal="left"/>
    </xf>
    <xf numFmtId="3" fontId="19" fillId="24" borderId="10" xfId="0" applyNumberFormat="1" applyFont="1" applyFill="1" applyBorder="1" applyAlignment="1">
      <alignment horizontal="right"/>
    </xf>
    <xf numFmtId="49" fontId="19" fillId="24" borderId="10" xfId="0" applyNumberFormat="1" applyFont="1" applyFill="1" applyBorder="1" applyAlignment="1">
      <alignment horizontal="left"/>
    </xf>
    <xf numFmtId="3" fontId="19" fillId="24" borderId="10" xfId="0" applyNumberFormat="1" applyFont="1" applyFill="1" applyBorder="1" applyAlignment="1">
      <alignment/>
    </xf>
    <xf numFmtId="2" fontId="19" fillId="24" borderId="10" xfId="0" applyNumberFormat="1" applyFont="1" applyFill="1" applyBorder="1" applyAlignment="1">
      <alignment horizontal="right"/>
    </xf>
    <xf numFmtId="0" fontId="19" fillId="24" borderId="0" xfId="0" applyFont="1" applyFill="1" applyBorder="1" applyAlignment="1">
      <alignment horizontal="left"/>
    </xf>
    <xf numFmtId="3" fontId="19" fillId="24" borderId="0" xfId="0" applyNumberFormat="1" applyFont="1" applyFill="1" applyBorder="1" applyAlignment="1">
      <alignment horizontal="right" wrapText="1"/>
    </xf>
    <xf numFmtId="3" fontId="19" fillId="24" borderId="0" xfId="0" applyNumberFormat="1" applyFont="1" applyFill="1" applyAlignment="1">
      <alignment horizontal="right"/>
    </xf>
    <xf numFmtId="3" fontId="19" fillId="24" borderId="0" xfId="0" applyNumberFormat="1" applyFont="1" applyFill="1" applyAlignment="1">
      <alignment/>
    </xf>
    <xf numFmtId="0" fontId="19" fillId="24" borderId="10" xfId="0" applyFont="1" applyFill="1" applyBorder="1" applyAlignment="1">
      <alignment horizontal="right"/>
    </xf>
    <xf numFmtId="0" fontId="18" fillId="0" borderId="0" xfId="0" applyFont="1" applyBorder="1" applyAlignment="1">
      <alignment/>
    </xf>
    <xf numFmtId="3" fontId="19" fillId="0" borderId="0" xfId="0" applyNumberFormat="1" applyFont="1" applyFill="1" applyAlignment="1">
      <alignment horizontal="left"/>
    </xf>
    <xf numFmtId="0" fontId="18" fillId="0" borderId="0" xfId="0" applyFont="1" applyBorder="1" applyAlignment="1">
      <alignment horizontal="center" vertical="center"/>
    </xf>
    <xf numFmtId="0" fontId="25" fillId="0" borderId="0" xfId="0" applyFont="1" applyAlignment="1">
      <alignment/>
    </xf>
    <xf numFmtId="0" fontId="18" fillId="0" borderId="0" xfId="0" applyFont="1" applyBorder="1" applyAlignment="1">
      <alignment vertical="center"/>
    </xf>
    <xf numFmtId="3" fontId="19" fillId="0" borderId="20" xfId="0" applyNumberFormat="1" applyFont="1" applyBorder="1" applyAlignment="1">
      <alignment horizontal="right"/>
    </xf>
    <xf numFmtId="0" fontId="31" fillId="0" borderId="0" xfId="0" applyFont="1" applyAlignment="1">
      <alignment/>
    </xf>
    <xf numFmtId="3" fontId="27" fillId="0" borderId="0" xfId="0" applyNumberFormat="1" applyFont="1" applyBorder="1" applyAlignment="1">
      <alignment horizontal="right"/>
    </xf>
    <xf numFmtId="0" fontId="0" fillId="0" borderId="0" xfId="0" applyAlignment="1">
      <alignment horizontal="left"/>
    </xf>
    <xf numFmtId="3" fontId="18" fillId="0" borderId="21" xfId="0" applyNumberFormat="1" applyFont="1" applyBorder="1" applyAlignment="1">
      <alignment/>
    </xf>
    <xf numFmtId="0" fontId="18" fillId="0" borderId="22" xfId="0" applyFont="1" applyBorder="1" applyAlignment="1">
      <alignment horizontal="left" vertical="center"/>
    </xf>
    <xf numFmtId="0" fontId="18" fillId="0" borderId="20" xfId="0" applyFont="1" applyBorder="1" applyAlignment="1">
      <alignment horizontal="center" vertical="center"/>
    </xf>
    <xf numFmtId="3" fontId="18" fillId="0" borderId="10" xfId="0" applyNumberFormat="1" applyFont="1" applyBorder="1" applyAlignment="1">
      <alignment/>
    </xf>
    <xf numFmtId="0" fontId="18" fillId="0" borderId="23" xfId="0" applyFont="1" applyBorder="1" applyAlignment="1">
      <alignment/>
    </xf>
    <xf numFmtId="0" fontId="18" fillId="0" borderId="0" xfId="56" applyFont="1" applyAlignment="1">
      <alignment horizontal="center"/>
      <protection/>
    </xf>
    <xf numFmtId="0" fontId="19" fillId="0" borderId="12" xfId="58" applyFont="1" applyBorder="1">
      <alignment/>
      <protection/>
    </xf>
    <xf numFmtId="0" fontId="19" fillId="0" borderId="13" xfId="58" applyFont="1" applyBorder="1">
      <alignment/>
      <protection/>
    </xf>
    <xf numFmtId="3" fontId="19" fillId="0" borderId="16" xfId="58" applyNumberFormat="1" applyFont="1" applyBorder="1">
      <alignment/>
      <protection/>
    </xf>
    <xf numFmtId="0" fontId="19" fillId="0" borderId="10" xfId="58" applyFont="1" applyBorder="1">
      <alignment/>
      <protection/>
    </xf>
    <xf numFmtId="4" fontId="19" fillId="0" borderId="10" xfId="58" applyNumberFormat="1" applyFont="1" applyBorder="1">
      <alignment/>
      <protection/>
    </xf>
    <xf numFmtId="4" fontId="19" fillId="0" borderId="0" xfId="58" applyNumberFormat="1" applyFont="1" applyBorder="1">
      <alignment/>
      <protection/>
    </xf>
    <xf numFmtId="3" fontId="19" fillId="0" borderId="11" xfId="0" applyNumberFormat="1" applyFont="1" applyFill="1" applyBorder="1" applyAlignment="1">
      <alignment horizontal="right"/>
    </xf>
    <xf numFmtId="3" fontId="19" fillId="0" borderId="24" xfId="58" applyNumberFormat="1" applyFont="1" applyBorder="1">
      <alignment/>
      <protection/>
    </xf>
    <xf numFmtId="0" fontId="19" fillId="0" borderId="20" xfId="57" applyFont="1" applyBorder="1" applyAlignment="1">
      <alignment horizontal="center" vertical="center"/>
      <protection/>
    </xf>
    <xf numFmtId="0" fontId="19" fillId="0" borderId="20" xfId="57" applyFont="1" applyBorder="1" applyAlignment="1">
      <alignment horizontal="center" vertical="center" wrapText="1"/>
      <protection/>
    </xf>
    <xf numFmtId="0" fontId="19" fillId="0" borderId="0" xfId="57" applyFont="1" applyFill="1" applyAlignment="1">
      <alignment horizontal="left"/>
      <protection/>
    </xf>
    <xf numFmtId="3" fontId="18" fillId="0" borderId="0" xfId="57" applyNumberFormat="1" applyFont="1" applyFill="1" applyBorder="1" applyAlignment="1">
      <alignment horizontal="right"/>
      <protection/>
    </xf>
    <xf numFmtId="0" fontId="18" fillId="0" borderId="0" xfId="57" applyFont="1" applyFill="1" applyBorder="1" applyAlignment="1">
      <alignment horizontal="right"/>
      <protection/>
    </xf>
    <xf numFmtId="3" fontId="18" fillId="0" borderId="0" xfId="57" applyNumberFormat="1" applyFont="1">
      <alignment/>
      <protection/>
    </xf>
    <xf numFmtId="49" fontId="19" fillId="0" borderId="0" xfId="57" applyNumberFormat="1" applyFont="1" applyAlignment="1">
      <alignment horizontal="left"/>
      <protection/>
    </xf>
    <xf numFmtId="0" fontId="19" fillId="0" borderId="0" xfId="57" applyFont="1" applyAlignment="1">
      <alignment horizontal="left"/>
      <protection/>
    </xf>
    <xf numFmtId="3" fontId="18" fillId="0" borderId="0" xfId="0" applyNumberFormat="1" applyFont="1" applyFill="1" applyBorder="1" applyAlignment="1">
      <alignment wrapText="1"/>
    </xf>
    <xf numFmtId="0" fontId="32" fillId="0" borderId="0" xfId="57" applyFont="1">
      <alignment/>
      <protection/>
    </xf>
    <xf numFmtId="3" fontId="19" fillId="0" borderId="0" xfId="57" applyNumberFormat="1" applyFont="1">
      <alignment/>
      <protection/>
    </xf>
    <xf numFmtId="0" fontId="19" fillId="0" borderId="20" xfId="57" applyFont="1" applyBorder="1" applyAlignment="1">
      <alignment vertical="center"/>
      <protection/>
    </xf>
    <xf numFmtId="3" fontId="18" fillId="0" borderId="0" xfId="57" applyNumberFormat="1" applyFont="1" applyFill="1">
      <alignment/>
      <protection/>
    </xf>
    <xf numFmtId="3" fontId="18" fillId="0" borderId="0" xfId="57" applyNumberFormat="1" applyFont="1" applyBorder="1">
      <alignment/>
      <protection/>
    </xf>
    <xf numFmtId="3" fontId="18" fillId="0" borderId="0" xfId="57" applyNumberFormat="1" applyFont="1" applyFill="1" applyBorder="1">
      <alignment/>
      <protection/>
    </xf>
    <xf numFmtId="0" fontId="0" fillId="0" borderId="0" xfId="57" applyFont="1" applyAlignment="1">
      <alignment/>
      <protection/>
    </xf>
    <xf numFmtId="0" fontId="19" fillId="0" borderId="20" xfId="56" applyFont="1" applyBorder="1" applyAlignment="1">
      <alignment horizontal="center" vertical="center" wrapText="1"/>
      <protection/>
    </xf>
    <xf numFmtId="3" fontId="18" fillId="0" borderId="0" xfId="56" applyNumberFormat="1" applyFont="1" applyBorder="1" applyAlignment="1">
      <alignment horizontal="right" vertical="center" wrapText="1"/>
      <protection/>
    </xf>
    <xf numFmtId="3" fontId="19" fillId="0" borderId="12" xfId="56" applyNumberFormat="1" applyFont="1" applyBorder="1" applyAlignment="1">
      <alignment vertical="center"/>
      <protection/>
    </xf>
    <xf numFmtId="3" fontId="19" fillId="0" borderId="12" xfId="56" applyNumberFormat="1" applyFont="1" applyBorder="1" applyAlignment="1">
      <alignment horizontal="right" wrapText="1"/>
      <protection/>
    </xf>
    <xf numFmtId="3" fontId="19" fillId="0" borderId="25" xfId="56" applyNumberFormat="1" applyFont="1" applyBorder="1" applyAlignment="1">
      <alignment wrapText="1"/>
      <protection/>
    </xf>
    <xf numFmtId="0" fontId="18" fillId="0" borderId="0" xfId="57" applyFont="1" applyBorder="1">
      <alignment/>
      <protection/>
    </xf>
    <xf numFmtId="0" fontId="18" fillId="0" borderId="0" xfId="57" applyFont="1" applyBorder="1" applyAlignment="1">
      <alignment horizontal="left"/>
      <protection/>
    </xf>
    <xf numFmtId="3" fontId="18" fillId="0" borderId="23" xfId="56" applyNumberFormat="1" applyFont="1" applyBorder="1" applyAlignment="1">
      <alignment horizontal="right" vertical="center" wrapText="1"/>
      <protection/>
    </xf>
    <xf numFmtId="0" fontId="18" fillId="0" borderId="12" xfId="56" applyFont="1" applyBorder="1">
      <alignment/>
      <protection/>
    </xf>
    <xf numFmtId="0" fontId="19" fillId="0" borderId="12" xfId="56" applyFont="1" applyBorder="1" applyAlignment="1">
      <alignment wrapText="1"/>
      <protection/>
    </xf>
    <xf numFmtId="3" fontId="19" fillId="0" borderId="12" xfId="56" applyNumberFormat="1" applyFont="1" applyBorder="1" applyAlignment="1">
      <alignment horizontal="right" vertical="center" wrapText="1"/>
      <protection/>
    </xf>
    <xf numFmtId="0" fontId="19" fillId="0" borderId="0" xfId="56" applyFont="1" applyBorder="1" applyAlignment="1">
      <alignment wrapText="1"/>
      <protection/>
    </xf>
    <xf numFmtId="3" fontId="19" fillId="0" borderId="0" xfId="56" applyNumberFormat="1" applyFont="1" applyBorder="1" applyAlignment="1">
      <alignment horizontal="right" vertical="center" wrapText="1"/>
      <protection/>
    </xf>
    <xf numFmtId="0" fontId="18" fillId="0" borderId="0" xfId="57" applyFont="1" applyBorder="1" applyAlignment="1">
      <alignment horizontal="justify"/>
      <protection/>
    </xf>
    <xf numFmtId="0" fontId="18" fillId="0" borderId="25" xfId="56" applyFont="1" applyBorder="1">
      <alignment/>
      <protection/>
    </xf>
    <xf numFmtId="0" fontId="19" fillId="0" borderId="25" xfId="56" applyFont="1" applyBorder="1" applyAlignment="1">
      <alignment wrapText="1"/>
      <protection/>
    </xf>
    <xf numFmtId="0" fontId="18" fillId="0" borderId="0" xfId="56" applyFont="1" applyBorder="1" applyAlignment="1">
      <alignment vertical="center" wrapText="1"/>
      <protection/>
    </xf>
    <xf numFmtId="3" fontId="19" fillId="0" borderId="23" xfId="56" applyNumberFormat="1" applyFont="1" applyBorder="1" applyAlignment="1">
      <alignment horizontal="right" wrapText="1"/>
      <protection/>
    </xf>
    <xf numFmtId="3" fontId="19" fillId="0" borderId="0" xfId="56" applyNumberFormat="1" applyFont="1" applyBorder="1" applyAlignment="1">
      <alignment horizontal="right" wrapText="1"/>
      <protection/>
    </xf>
    <xf numFmtId="3" fontId="19" fillId="0" borderId="10" xfId="0" applyNumberFormat="1" applyFont="1" applyBorder="1" applyAlignment="1">
      <alignment/>
    </xf>
    <xf numFmtId="0" fontId="18" fillId="0" borderId="0" xfId="0" applyFont="1" applyBorder="1" applyAlignment="1">
      <alignment horizontal="left"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 horizontal="left"/>
    </xf>
    <xf numFmtId="3" fontId="19" fillId="0" borderId="13" xfId="0" applyNumberFormat="1" applyFont="1" applyBorder="1" applyAlignment="1">
      <alignment/>
    </xf>
    <xf numFmtId="0" fontId="18" fillId="0" borderId="12" xfId="0" applyFont="1" applyBorder="1" applyAlignment="1">
      <alignment/>
    </xf>
    <xf numFmtId="0" fontId="19" fillId="0" borderId="26" xfId="0" applyFont="1" applyFill="1" applyBorder="1" applyAlignment="1">
      <alignment/>
    </xf>
    <xf numFmtId="3" fontId="19" fillId="0" borderId="19" xfId="0" applyNumberFormat="1" applyFont="1" applyBorder="1" applyAlignment="1">
      <alignment/>
    </xf>
    <xf numFmtId="0" fontId="29" fillId="0" borderId="0" xfId="0" applyFont="1" applyAlignment="1">
      <alignment/>
    </xf>
    <xf numFmtId="0" fontId="18" fillId="0" borderId="0" xfId="0" applyFont="1" applyBorder="1" applyAlignment="1">
      <alignment horizontal="justify"/>
    </xf>
    <xf numFmtId="0" fontId="0" fillId="0" borderId="0" xfId="0" applyFont="1" applyAlignment="1">
      <alignment/>
    </xf>
    <xf numFmtId="0" fontId="19" fillId="0" borderId="0" xfId="0" applyFont="1" applyFill="1" applyBorder="1" applyAlignment="1">
      <alignment horizontal="justify"/>
    </xf>
    <xf numFmtId="0" fontId="29" fillId="0" borderId="12" xfId="0" applyFont="1" applyBorder="1" applyAlignment="1">
      <alignment/>
    </xf>
    <xf numFmtId="0" fontId="19" fillId="0" borderId="12" xfId="0" applyFont="1" applyFill="1" applyBorder="1" applyAlignment="1">
      <alignment horizontal="justify"/>
    </xf>
    <xf numFmtId="3" fontId="0" fillId="0" borderId="0" xfId="0" applyNumberFormat="1" applyFont="1" applyAlignment="1">
      <alignment/>
    </xf>
    <xf numFmtId="0" fontId="18" fillId="0" borderId="0" xfId="0" applyFont="1" applyAlignment="1">
      <alignment horizontal="right"/>
    </xf>
    <xf numFmtId="0" fontId="19" fillId="0" borderId="2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9" fillId="0" borderId="27" xfId="0" applyFont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 wrapText="1"/>
    </xf>
    <xf numFmtId="0" fontId="18" fillId="0" borderId="0" xfId="58" applyFont="1" applyFill="1" applyAlignment="1">
      <alignment horizontal="right"/>
      <protection/>
    </xf>
    <xf numFmtId="0" fontId="18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/>
    </xf>
    <xf numFmtId="0" fontId="19" fillId="24" borderId="0" xfId="0" applyFont="1" applyFill="1" applyBorder="1" applyAlignment="1">
      <alignment wrapText="1"/>
    </xf>
    <xf numFmtId="0" fontId="25" fillId="24" borderId="0" xfId="0" applyFont="1" applyFill="1" applyBorder="1" applyAlignment="1">
      <alignment wrapText="1"/>
    </xf>
    <xf numFmtId="3" fontId="19" fillId="0" borderId="27" xfId="0" applyNumberFormat="1" applyFont="1" applyFill="1" applyBorder="1" applyAlignment="1">
      <alignment horizontal="center" vertical="center" wrapText="1"/>
    </xf>
    <xf numFmtId="3" fontId="19" fillId="0" borderId="28" xfId="0" applyNumberFormat="1" applyFont="1" applyFill="1" applyBorder="1" applyAlignment="1">
      <alignment horizontal="center" vertical="center" wrapText="1"/>
    </xf>
    <xf numFmtId="0" fontId="19" fillId="0" borderId="2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wrapText="1"/>
    </xf>
    <xf numFmtId="0" fontId="29" fillId="0" borderId="0" xfId="0" applyFont="1" applyAlignment="1">
      <alignment wrapText="1"/>
    </xf>
    <xf numFmtId="0" fontId="18" fillId="0" borderId="0" xfId="0" applyFont="1" applyFill="1" applyAlignment="1">
      <alignment wrapText="1"/>
    </xf>
    <xf numFmtId="0" fontId="18" fillId="0" borderId="0" xfId="0" applyFont="1" applyFill="1" applyBorder="1" applyAlignment="1">
      <alignment horizontal="left" wrapText="1"/>
    </xf>
    <xf numFmtId="0" fontId="19" fillId="0" borderId="27" xfId="0" applyFont="1" applyFill="1" applyBorder="1" applyAlignment="1">
      <alignment horizontal="center" vertical="center" wrapText="1"/>
    </xf>
    <xf numFmtId="0" fontId="19" fillId="0" borderId="28" xfId="0" applyFont="1" applyFill="1" applyBorder="1" applyAlignment="1">
      <alignment horizontal="center" vertical="center" wrapText="1"/>
    </xf>
    <xf numFmtId="0" fontId="18" fillId="0" borderId="0" xfId="57" applyFont="1" applyBorder="1" applyAlignment="1">
      <alignment horizontal="center"/>
      <protection/>
    </xf>
    <xf numFmtId="0" fontId="18" fillId="0" borderId="0" xfId="57" applyFont="1" applyAlignment="1">
      <alignment horizontal="right"/>
      <protection/>
    </xf>
    <xf numFmtId="0" fontId="19" fillId="24" borderId="26" xfId="0" applyFont="1" applyFill="1" applyBorder="1" applyAlignment="1">
      <alignment wrapText="1"/>
    </xf>
    <xf numFmtId="0" fontId="25" fillId="24" borderId="26" xfId="0" applyFont="1" applyFill="1" applyBorder="1" applyAlignment="1">
      <alignment wrapText="1"/>
    </xf>
    <xf numFmtId="0" fontId="25" fillId="24" borderId="19" xfId="0" applyFont="1" applyFill="1" applyBorder="1" applyAlignment="1">
      <alignment wrapText="1"/>
    </xf>
    <xf numFmtId="0" fontId="25" fillId="24" borderId="10" xfId="0" applyFont="1" applyFill="1" applyBorder="1" applyAlignment="1">
      <alignment wrapText="1"/>
    </xf>
    <xf numFmtId="0" fontId="18" fillId="0" borderId="0" xfId="58" applyFont="1" applyBorder="1" applyAlignment="1">
      <alignment horizontal="right"/>
      <protection/>
    </xf>
    <xf numFmtId="0" fontId="19" fillId="24" borderId="0" xfId="0" applyFont="1" applyFill="1" applyAlignment="1">
      <alignment horizontal="left"/>
    </xf>
    <xf numFmtId="0" fontId="19" fillId="24" borderId="10" xfId="0" applyFont="1" applyFill="1" applyBorder="1" applyAlignment="1">
      <alignment horizontal="left"/>
    </xf>
    <xf numFmtId="0" fontId="18" fillId="0" borderId="0" xfId="57" applyFont="1" applyBorder="1" applyAlignment="1">
      <alignment horizontal="center" vertical="center"/>
      <protection/>
    </xf>
    <xf numFmtId="0" fontId="18" fillId="0" borderId="0" xfId="56" applyFont="1" applyAlignment="1">
      <alignment horizontal="right"/>
      <protection/>
    </xf>
    <xf numFmtId="0" fontId="19" fillId="0" borderId="20" xfId="56" applyFont="1" applyBorder="1" applyAlignment="1">
      <alignment horizontal="center" vertical="center" wrapText="1"/>
      <protection/>
    </xf>
    <xf numFmtId="0" fontId="18" fillId="0" borderId="0" xfId="56" applyFont="1" applyAlignment="1">
      <alignment horizontal="center" vertical="center"/>
      <protection/>
    </xf>
    <xf numFmtId="0" fontId="18" fillId="0" borderId="0" xfId="56" applyFont="1" applyBorder="1" applyAlignment="1">
      <alignment horizontal="center" vertical="center"/>
      <protection/>
    </xf>
    <xf numFmtId="0" fontId="18" fillId="0" borderId="0" xfId="56" applyFont="1" applyAlignment="1">
      <alignment horizontal="center"/>
      <protection/>
    </xf>
    <xf numFmtId="0" fontId="18" fillId="0" borderId="0" xfId="56" applyFont="1" applyBorder="1" applyAlignment="1">
      <alignment horizontal="center"/>
      <protection/>
    </xf>
    <xf numFmtId="0" fontId="19" fillId="0" borderId="29" xfId="0" applyFont="1" applyBorder="1" applyAlignment="1">
      <alignment horizontal="justify"/>
    </xf>
    <xf numFmtId="0" fontId="0" fillId="0" borderId="30" xfId="0" applyFont="1" applyBorder="1" applyAlignment="1">
      <alignment horizontal="justify"/>
    </xf>
    <xf numFmtId="0" fontId="18" fillId="0" borderId="0" xfId="0" applyFont="1" applyAlignment="1">
      <alignment horizontal="right" vertical="center"/>
    </xf>
    <xf numFmtId="0" fontId="19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9" fillId="0" borderId="33" xfId="0" applyFont="1" applyBorder="1" applyAlignment="1">
      <alignment horizontal="center" vertical="center" wrapText="1"/>
    </xf>
    <xf numFmtId="0" fontId="19" fillId="0" borderId="34" xfId="0" applyFont="1" applyBorder="1" applyAlignment="1">
      <alignment horizontal="center" vertical="center"/>
    </xf>
    <xf numFmtId="0" fontId="18" fillId="0" borderId="0" xfId="58" applyFont="1" applyAlignment="1">
      <alignment horizontal="right"/>
      <protection/>
    </xf>
    <xf numFmtId="0" fontId="18" fillId="0" borderId="0" xfId="58" applyFont="1" applyAlignment="1">
      <alignment horizontal="center" vertical="center"/>
      <protection/>
    </xf>
    <xf numFmtId="0" fontId="18" fillId="0" borderId="0" xfId="58" applyFont="1" applyBorder="1" applyAlignment="1">
      <alignment horizontal="center" vertical="center"/>
      <protection/>
    </xf>
    <xf numFmtId="0" fontId="19" fillId="0" borderId="0" xfId="58" applyFont="1" applyBorder="1" applyAlignment="1">
      <alignment horizontal="left"/>
      <protection/>
    </xf>
    <xf numFmtId="0" fontId="19" fillId="0" borderId="10" xfId="58" applyFont="1" applyBorder="1" applyAlignment="1">
      <alignment horizontal="left"/>
      <protection/>
    </xf>
    <xf numFmtId="3" fontId="19" fillId="0" borderId="20" xfId="58" applyNumberFormat="1" applyFont="1" applyBorder="1" applyAlignment="1">
      <alignment horizontal="center" vertical="center" wrapText="1"/>
      <protection/>
    </xf>
    <xf numFmtId="0" fontId="0" fillId="0" borderId="20" xfId="0" applyFont="1" applyBorder="1" applyAlignment="1">
      <alignment horizontal="center" vertical="center"/>
    </xf>
    <xf numFmtId="0" fontId="19" fillId="0" borderId="20" xfId="58" applyFont="1" applyBorder="1" applyAlignment="1">
      <alignment horizontal="center" vertical="center"/>
      <protection/>
    </xf>
    <xf numFmtId="3" fontId="19" fillId="0" borderId="27" xfId="58" applyNumberFormat="1" applyFont="1" applyBorder="1" applyAlignment="1">
      <alignment horizontal="center" vertical="center" wrapText="1"/>
      <protection/>
    </xf>
    <xf numFmtId="3" fontId="19" fillId="0" borderId="28" xfId="58" applyNumberFormat="1" applyFont="1" applyBorder="1" applyAlignment="1">
      <alignment horizontal="center" vertical="center" wrapText="1"/>
      <protection/>
    </xf>
  </cellXfs>
  <cellStyles count="52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Normál_2010. évi költségvetés mellékletek" xfId="56"/>
    <cellStyle name="Normál_Köveskál 2014. évi költségvetés" xfId="57"/>
    <cellStyle name="Normál_Mkálla ktgvetés 2013.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E67814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26"/>
  <sheetViews>
    <sheetView tabSelected="1" zoomScale="130" zoomScaleNormal="130" zoomScalePageLayoutView="0" workbookViewId="0" topLeftCell="A7">
      <selection activeCell="G16" sqref="G16"/>
    </sheetView>
  </sheetViews>
  <sheetFormatPr defaultColWidth="9.140625" defaultRowHeight="12.75"/>
  <cols>
    <col min="1" max="1" width="4.421875" style="21" customWidth="1"/>
    <col min="2" max="2" width="66.421875" style="21" customWidth="1"/>
    <col min="3" max="3" width="18.140625" style="21" customWidth="1"/>
    <col min="4" max="16384" width="9.140625" style="21" customWidth="1"/>
  </cols>
  <sheetData>
    <row r="1" spans="1:3" s="1" customFormat="1" ht="15.75">
      <c r="A1" s="219" t="s">
        <v>291</v>
      </c>
      <c r="B1" s="219"/>
      <c r="C1" s="219"/>
    </row>
    <row r="2" spans="1:3" s="1" customFormat="1" ht="24.75" customHeight="1">
      <c r="A2" s="221" t="s">
        <v>70</v>
      </c>
      <c r="B2" s="221"/>
      <c r="C2" s="221"/>
    </row>
    <row r="3" spans="1:3" s="1" customFormat="1" ht="26.25" customHeight="1">
      <c r="A3" s="221" t="s">
        <v>292</v>
      </c>
      <c r="B3" s="221"/>
      <c r="C3" s="221"/>
    </row>
    <row r="4" spans="1:3" s="1" customFormat="1" ht="19.5" customHeight="1">
      <c r="A4" s="148"/>
      <c r="B4" s="148"/>
      <c r="C4" s="148"/>
    </row>
    <row r="5" spans="1:3" s="1" customFormat="1" ht="26.25" customHeight="1">
      <c r="A5" s="220" t="s">
        <v>183</v>
      </c>
      <c r="B5" s="220"/>
      <c r="C5" s="222" t="s">
        <v>227</v>
      </c>
    </row>
    <row r="6" spans="1:3" s="1" customFormat="1" ht="24" customHeight="1">
      <c r="A6" s="220"/>
      <c r="B6" s="220"/>
      <c r="C6" s="223"/>
    </row>
    <row r="7" spans="1:3" s="1" customFormat="1" ht="31.5" customHeight="1">
      <c r="A7" s="11"/>
      <c r="B7" s="11" t="s">
        <v>174</v>
      </c>
      <c r="C7" s="204">
        <f>SUM(C8:C10)</f>
        <v>59742</v>
      </c>
    </row>
    <row r="8" spans="1:3" s="1" customFormat="1" ht="15.75">
      <c r="A8" s="146" t="s">
        <v>127</v>
      </c>
      <c r="B8" s="205" t="s">
        <v>128</v>
      </c>
      <c r="C8" s="158">
        <f>'3.bevétel jogc.'!F8</f>
        <v>36386</v>
      </c>
    </row>
    <row r="9" spans="1:3" s="1" customFormat="1" ht="15.75">
      <c r="A9" s="146" t="s">
        <v>107</v>
      </c>
      <c r="B9" s="205" t="s">
        <v>108</v>
      </c>
      <c r="C9" s="158">
        <f>'3.bevétel jogc.'!F25</f>
        <v>3775</v>
      </c>
    </row>
    <row r="10" spans="1:3" s="1" customFormat="1" ht="15.75">
      <c r="A10" s="146" t="s">
        <v>63</v>
      </c>
      <c r="B10" s="205" t="s">
        <v>64</v>
      </c>
      <c r="C10" s="158">
        <f>'3.bevétel jogc.'!F38+'10.Idősek Otthona bevétel'!F7</f>
        <v>19581</v>
      </c>
    </row>
    <row r="11" spans="1:3" s="1" customFormat="1" ht="29.25" customHeight="1">
      <c r="A11" s="206"/>
      <c r="B11" s="206" t="s">
        <v>177</v>
      </c>
      <c r="C11" s="204">
        <f>SUM(C12:C12)</f>
        <v>1210</v>
      </c>
    </row>
    <row r="12" spans="1:3" s="1" customFormat="1" ht="15.75">
      <c r="A12" s="146" t="s">
        <v>180</v>
      </c>
      <c r="B12" s="205" t="s">
        <v>181</v>
      </c>
      <c r="C12" s="158">
        <f>'3.bevétel jogc.'!F42</f>
        <v>1210</v>
      </c>
    </row>
    <row r="13" spans="1:3" s="1" customFormat="1" ht="30" customHeight="1">
      <c r="A13" s="11" t="s">
        <v>99</v>
      </c>
      <c r="B13" s="207" t="s">
        <v>100</v>
      </c>
      <c r="C13" s="204">
        <f>'3.bevétel jogc.'!F44+'10.Idősek Otthona bevétel'!F12</f>
        <v>16613</v>
      </c>
    </row>
    <row r="14" spans="1:107" s="209" customFormat="1" ht="30" customHeight="1">
      <c r="A14" s="122"/>
      <c r="B14" s="122" t="s">
        <v>182</v>
      </c>
      <c r="C14" s="208">
        <f>SUM(C7+C11+C13)</f>
        <v>77565</v>
      </c>
      <c r="D14" s="146"/>
      <c r="E14" s="146"/>
      <c r="F14" s="146"/>
      <c r="G14" s="146"/>
      <c r="H14" s="146"/>
      <c r="I14" s="146"/>
      <c r="J14" s="146"/>
      <c r="K14" s="146"/>
      <c r="L14" s="146"/>
      <c r="M14" s="146"/>
      <c r="N14" s="146"/>
      <c r="O14" s="146"/>
      <c r="P14" s="146"/>
      <c r="Q14" s="146"/>
      <c r="R14" s="146"/>
      <c r="S14" s="146"/>
      <c r="T14" s="146"/>
      <c r="U14" s="146"/>
      <c r="V14" s="146"/>
      <c r="W14" s="146"/>
      <c r="X14" s="146"/>
      <c r="Y14" s="146"/>
      <c r="Z14" s="146"/>
      <c r="AA14" s="146"/>
      <c r="AB14" s="146"/>
      <c r="AC14" s="146"/>
      <c r="AD14" s="146"/>
      <c r="AE14" s="146"/>
      <c r="AF14" s="146"/>
      <c r="AG14" s="146"/>
      <c r="AH14" s="146"/>
      <c r="AI14" s="146"/>
      <c r="AJ14" s="146"/>
      <c r="AK14" s="146"/>
      <c r="AL14" s="146"/>
      <c r="AM14" s="146"/>
      <c r="AN14" s="146"/>
      <c r="AO14" s="146"/>
      <c r="AP14" s="146"/>
      <c r="AQ14" s="146"/>
      <c r="AR14" s="146"/>
      <c r="AS14" s="146"/>
      <c r="AT14" s="146"/>
      <c r="AU14" s="146"/>
      <c r="AV14" s="146"/>
      <c r="AW14" s="146"/>
      <c r="AX14" s="146"/>
      <c r="AY14" s="146"/>
      <c r="AZ14" s="146"/>
      <c r="BA14" s="146"/>
      <c r="BB14" s="146"/>
      <c r="BC14" s="146"/>
      <c r="BD14" s="146"/>
      <c r="BE14" s="146"/>
      <c r="BF14" s="146"/>
      <c r="BG14" s="146"/>
      <c r="BH14" s="146"/>
      <c r="BI14" s="146"/>
      <c r="BJ14" s="146"/>
      <c r="BK14" s="146"/>
      <c r="BL14" s="146"/>
      <c r="BM14" s="146"/>
      <c r="BN14" s="146"/>
      <c r="BO14" s="146"/>
      <c r="BP14" s="146"/>
      <c r="BQ14" s="146"/>
      <c r="BR14" s="146"/>
      <c r="BS14" s="146"/>
      <c r="BT14" s="146"/>
      <c r="BU14" s="146"/>
      <c r="BV14" s="146"/>
      <c r="BW14" s="146"/>
      <c r="BX14" s="146"/>
      <c r="BY14" s="146"/>
      <c r="BZ14" s="146"/>
      <c r="CA14" s="146"/>
      <c r="CB14" s="146"/>
      <c r="CC14" s="146"/>
      <c r="CD14" s="146"/>
      <c r="CE14" s="146"/>
      <c r="CF14" s="146"/>
      <c r="CG14" s="146"/>
      <c r="CH14" s="146"/>
      <c r="CI14" s="146"/>
      <c r="CJ14" s="146"/>
      <c r="CK14" s="146"/>
      <c r="CL14" s="146"/>
      <c r="CM14" s="146"/>
      <c r="CN14" s="146"/>
      <c r="CO14" s="146"/>
      <c r="CP14" s="146"/>
      <c r="CQ14" s="146"/>
      <c r="CR14" s="146"/>
      <c r="CS14" s="146"/>
      <c r="CT14" s="146"/>
      <c r="CU14" s="146"/>
      <c r="CV14" s="146"/>
      <c r="CW14" s="146"/>
      <c r="CX14" s="146"/>
      <c r="CY14" s="146"/>
      <c r="CZ14" s="146"/>
      <c r="DA14" s="146"/>
      <c r="DB14" s="146"/>
      <c r="DC14" s="146"/>
    </row>
    <row r="15" spans="1:3" s="212" customFormat="1" ht="30" customHeight="1">
      <c r="A15" s="210"/>
      <c r="B15" s="210" t="s">
        <v>184</v>
      </c>
      <c r="C15" s="211">
        <f>SUM(C16:C20)</f>
        <v>74746</v>
      </c>
    </row>
    <row r="16" spans="1:3" s="214" customFormat="1" ht="15.75">
      <c r="A16" s="3" t="s">
        <v>13</v>
      </c>
      <c r="B16" s="213" t="s">
        <v>185</v>
      </c>
      <c r="C16" s="158">
        <f>'5.kiadás'!F192+'11.Idősek Otthona kiadás'!G7</f>
        <v>26425</v>
      </c>
    </row>
    <row r="17" spans="1:3" s="214" customFormat="1" ht="15.75">
      <c r="A17" s="3" t="s">
        <v>21</v>
      </c>
      <c r="B17" s="146" t="s">
        <v>186</v>
      </c>
      <c r="C17" s="158">
        <f>'5.kiadás'!F193+'11.Idősek Otthona kiadás'!G15</f>
        <v>6650</v>
      </c>
    </row>
    <row r="18" spans="1:3" s="214" customFormat="1" ht="15.75">
      <c r="A18" s="3" t="s">
        <v>23</v>
      </c>
      <c r="B18" s="205" t="s">
        <v>24</v>
      </c>
      <c r="C18" s="158">
        <f>'5.kiadás'!F194+'11.Idősek Otthona kiadás'!G17</f>
        <v>24192</v>
      </c>
    </row>
    <row r="19" spans="1:3" s="214" customFormat="1" ht="15.75">
      <c r="A19" s="3" t="s">
        <v>87</v>
      </c>
      <c r="B19" s="213" t="s">
        <v>187</v>
      </c>
      <c r="C19" s="158">
        <f>SUM('5.kiadás'!F195)</f>
        <v>2485</v>
      </c>
    </row>
    <row r="20" spans="1:3" s="214" customFormat="1" ht="15.75">
      <c r="A20" s="3" t="s">
        <v>52</v>
      </c>
      <c r="B20" s="213" t="s">
        <v>53</v>
      </c>
      <c r="C20" s="158">
        <f>SUM('5.kiadás'!F196)</f>
        <v>14994</v>
      </c>
    </row>
    <row r="21" spans="1:3" s="212" customFormat="1" ht="28.5" customHeight="1">
      <c r="A21" s="206"/>
      <c r="B21" s="206" t="s">
        <v>188</v>
      </c>
      <c r="C21" s="204">
        <f>SUM(C22:C23)</f>
        <v>349</v>
      </c>
    </row>
    <row r="22" spans="1:3" s="214" customFormat="1" ht="15.75">
      <c r="A22" s="3" t="s">
        <v>167</v>
      </c>
      <c r="B22" s="213" t="s">
        <v>168</v>
      </c>
      <c r="C22" s="158">
        <f>'5.kiadás'!F198</f>
        <v>300</v>
      </c>
    </row>
    <row r="23" spans="1:3" s="214" customFormat="1" ht="15.75">
      <c r="A23" s="3" t="s">
        <v>58</v>
      </c>
      <c r="B23" s="213" t="s">
        <v>57</v>
      </c>
      <c r="C23" s="158">
        <f>SUM('5.kiadás'!F199)</f>
        <v>49</v>
      </c>
    </row>
    <row r="24" spans="1:3" s="212" customFormat="1" ht="27.75" customHeight="1">
      <c r="A24" s="43" t="s">
        <v>74</v>
      </c>
      <c r="B24" s="215" t="s">
        <v>59</v>
      </c>
      <c r="C24" s="204">
        <f>'5.kiadás'!F200-'5.kiadás'!H55</f>
        <v>2470</v>
      </c>
    </row>
    <row r="25" spans="1:3" s="212" customFormat="1" ht="28.5" customHeight="1">
      <c r="A25" s="216"/>
      <c r="B25" s="217" t="s">
        <v>149</v>
      </c>
      <c r="C25" s="208">
        <f>SUM(C15+C21+C24)</f>
        <v>77565</v>
      </c>
    </row>
    <row r="26" s="214" customFormat="1" ht="12.75">
      <c r="E26" s="218"/>
    </row>
    <row r="27" s="214" customFormat="1" ht="12.75"/>
  </sheetData>
  <sheetProtection/>
  <mergeCells count="5">
    <mergeCell ref="A1:C1"/>
    <mergeCell ref="A5:B6"/>
    <mergeCell ref="A2:C2"/>
    <mergeCell ref="A3:C3"/>
    <mergeCell ref="C5:C6"/>
  </mergeCells>
  <printOptions gridLines="1" headings="1"/>
  <pageMargins left="0.7480314960629921" right="0.7480314960629921" top="0.984251968503937" bottom="0.984251968503937" header="0.5118110236220472" footer="0.5118110236220472"/>
  <pageSetup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15"/>
  <sheetViews>
    <sheetView zoomScale="145" zoomScaleNormal="145" zoomScalePageLayoutView="0" workbookViewId="0" topLeftCell="A1">
      <selection activeCell="I15" sqref="I15"/>
    </sheetView>
  </sheetViews>
  <sheetFormatPr defaultColWidth="9.140625" defaultRowHeight="12.75"/>
  <cols>
    <col min="1" max="1" width="4.00390625" style="1" customWidth="1"/>
    <col min="2" max="2" width="5.140625" style="1" customWidth="1"/>
    <col min="3" max="3" width="6.421875" style="1" customWidth="1"/>
    <col min="4" max="4" width="2.57421875" style="1" customWidth="1"/>
    <col min="5" max="5" width="62.140625" style="1" customWidth="1"/>
    <col min="6" max="6" width="17.8515625" style="1" customWidth="1"/>
    <col min="7" max="8" width="9.140625" style="1" customWidth="1"/>
    <col min="9" max="9" width="15.00390625" style="2" customWidth="1"/>
    <col min="10" max="10" width="11.57421875" style="2" bestFit="1" customWidth="1"/>
    <col min="11" max="11" width="12.00390625" style="2" customWidth="1"/>
    <col min="12" max="12" width="9.140625" style="4" customWidth="1"/>
    <col min="13" max="16384" width="9.140625" style="1" customWidth="1"/>
  </cols>
  <sheetData>
    <row r="1" spans="1:6" s="29" customFormat="1" ht="16.5" customHeight="1">
      <c r="A1" s="263" t="s">
        <v>308</v>
      </c>
      <c r="B1" s="263"/>
      <c r="C1" s="263"/>
      <c r="D1" s="263"/>
      <c r="E1" s="263"/>
      <c r="F1" s="263"/>
    </row>
    <row r="2" spans="1:12" ht="24.75" customHeight="1">
      <c r="A2" s="225" t="s">
        <v>150</v>
      </c>
      <c r="B2" s="225"/>
      <c r="C2" s="225"/>
      <c r="D2" s="225"/>
      <c r="E2" s="225"/>
      <c r="F2" s="225"/>
      <c r="G2" s="106"/>
      <c r="H2" s="3"/>
      <c r="I2" s="3"/>
      <c r="J2" s="107"/>
      <c r="K2" s="1"/>
      <c r="L2" s="1"/>
    </row>
    <row r="3" spans="1:12" ht="24.75" customHeight="1">
      <c r="A3" s="225" t="s">
        <v>284</v>
      </c>
      <c r="B3" s="225"/>
      <c r="C3" s="225"/>
      <c r="D3" s="225"/>
      <c r="E3" s="225"/>
      <c r="F3" s="225"/>
      <c r="G3" s="106"/>
      <c r="H3" s="3"/>
      <c r="I3" s="3"/>
      <c r="J3" s="107"/>
      <c r="K3" s="1"/>
      <c r="L3" s="1"/>
    </row>
    <row r="4" spans="1:12" ht="24" customHeight="1">
      <c r="A4" s="87"/>
      <c r="B4" s="87"/>
      <c r="C4" s="87"/>
      <c r="D4" s="87"/>
      <c r="E4" s="87"/>
      <c r="F4" s="87"/>
      <c r="G4" s="106"/>
      <c r="H4" s="3"/>
      <c r="I4" s="3"/>
      <c r="J4" s="107"/>
      <c r="K4" s="1"/>
      <c r="L4" s="1"/>
    </row>
    <row r="5" spans="1:12" ht="27.75" customHeight="1">
      <c r="A5" s="231" t="s">
        <v>151</v>
      </c>
      <c r="B5" s="231"/>
      <c r="C5" s="231"/>
      <c r="D5" s="231"/>
      <c r="E5" s="231"/>
      <c r="F5" s="236" t="s">
        <v>69</v>
      </c>
      <c r="G5" s="106"/>
      <c r="H5" s="3"/>
      <c r="I5" s="3"/>
      <c r="J5" s="107"/>
      <c r="K5" s="1"/>
      <c r="L5" s="1"/>
    </row>
    <row r="6" spans="1:6" s="11" customFormat="1" ht="24" customHeight="1">
      <c r="A6" s="231"/>
      <c r="B6" s="231"/>
      <c r="C6" s="231"/>
      <c r="D6" s="231"/>
      <c r="E6" s="231"/>
      <c r="F6" s="237"/>
    </row>
    <row r="7" spans="1:12" s="9" customFormat="1" ht="15.75">
      <c r="A7" s="9" t="s">
        <v>63</v>
      </c>
      <c r="B7" s="108" t="s">
        <v>64</v>
      </c>
      <c r="C7" s="108"/>
      <c r="D7" s="108"/>
      <c r="E7" s="109"/>
      <c r="F7" s="110">
        <f>SUM(F8:F9)</f>
        <v>19140</v>
      </c>
      <c r="I7" s="111"/>
      <c r="J7" s="111"/>
      <c r="K7" s="111"/>
      <c r="L7" s="112"/>
    </row>
    <row r="8" spans="2:11" ht="15.75">
      <c r="B8" s="113"/>
      <c r="C8" s="113" t="s">
        <v>171</v>
      </c>
      <c r="D8" s="113" t="s">
        <v>172</v>
      </c>
      <c r="E8" s="114"/>
      <c r="F8" s="115">
        <v>30</v>
      </c>
      <c r="I8" s="116"/>
      <c r="J8" s="116"/>
      <c r="K8" s="116"/>
    </row>
    <row r="9" spans="3:13" ht="15.75">
      <c r="C9" s="1" t="s">
        <v>169</v>
      </c>
      <c r="D9" s="1" t="s">
        <v>170</v>
      </c>
      <c r="E9" s="117"/>
      <c r="F9" s="115">
        <v>19110</v>
      </c>
      <c r="I9" s="159"/>
      <c r="J9" s="116"/>
      <c r="K9" s="116"/>
      <c r="L9" s="116"/>
      <c r="M9" s="4"/>
    </row>
    <row r="10" spans="1:12" s="9" customFormat="1" ht="15.75">
      <c r="A10" s="9" t="s">
        <v>99</v>
      </c>
      <c r="B10" s="108" t="s">
        <v>100</v>
      </c>
      <c r="C10" s="108"/>
      <c r="D10" s="108"/>
      <c r="E10" s="109"/>
      <c r="F10" s="110">
        <f>SUM(F11)</f>
        <v>18332</v>
      </c>
      <c r="I10" s="111"/>
      <c r="J10" s="111"/>
      <c r="K10" s="111"/>
      <c r="L10" s="112"/>
    </row>
    <row r="11" spans="2:11" ht="15.75">
      <c r="B11" s="1" t="s">
        <v>101</v>
      </c>
      <c r="D11" s="1" t="s">
        <v>102</v>
      </c>
      <c r="E11" s="117"/>
      <c r="F11" s="120">
        <f>SUM(F14+F12)</f>
        <v>18332</v>
      </c>
      <c r="I11" s="116"/>
      <c r="J11" s="116"/>
      <c r="K11" s="116"/>
    </row>
    <row r="12" spans="3:11" ht="15.75">
      <c r="C12" s="1" t="s">
        <v>103</v>
      </c>
      <c r="D12" s="1" t="s">
        <v>104</v>
      </c>
      <c r="E12" s="117"/>
      <c r="F12" s="115">
        <f>F13</f>
        <v>1093</v>
      </c>
      <c r="I12" s="116"/>
      <c r="J12" s="116"/>
      <c r="K12" s="116"/>
    </row>
    <row r="13" spans="3:11" ht="15.75">
      <c r="C13" s="1" t="s">
        <v>105</v>
      </c>
      <c r="E13" s="117" t="s">
        <v>106</v>
      </c>
      <c r="F13" s="121">
        <v>1093</v>
      </c>
      <c r="I13" s="116"/>
      <c r="J13" s="116"/>
      <c r="K13" s="116"/>
    </row>
    <row r="14" spans="3:11" ht="15.75">
      <c r="C14" s="1" t="s">
        <v>68</v>
      </c>
      <c r="D14" s="1" t="s">
        <v>173</v>
      </c>
      <c r="E14" s="117"/>
      <c r="F14" s="115">
        <v>17239</v>
      </c>
      <c r="I14" s="116"/>
      <c r="J14" s="116"/>
      <c r="K14" s="116"/>
    </row>
    <row r="15" spans="1:12" s="9" customFormat="1" ht="30.75" customHeight="1">
      <c r="A15" s="122" t="s">
        <v>146</v>
      </c>
      <c r="B15" s="122"/>
      <c r="C15" s="122"/>
      <c r="D15" s="122"/>
      <c r="E15" s="123"/>
      <c r="F15" s="124">
        <f>SUM(F7+F10)</f>
        <v>37472</v>
      </c>
      <c r="I15" s="10"/>
      <c r="J15" s="10"/>
      <c r="K15" s="10"/>
      <c r="L15" s="112"/>
    </row>
  </sheetData>
  <sheetProtection/>
  <mergeCells count="5">
    <mergeCell ref="A1:F1"/>
    <mergeCell ref="A2:F2"/>
    <mergeCell ref="A3:F3"/>
    <mergeCell ref="A5:E6"/>
    <mergeCell ref="F5:F6"/>
  </mergeCells>
  <printOptions gridLines="1" headings="1"/>
  <pageMargins left="0.75" right="0.75" top="1" bottom="1" header="0.5" footer="0.5"/>
  <pageSetup horizontalDpi="600" verticalDpi="600" orientation="portrait" paperSize="9" scale="74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52"/>
  <sheetViews>
    <sheetView zoomScale="130" zoomScaleNormal="130" zoomScalePageLayoutView="0" workbookViewId="0" topLeftCell="A1">
      <selection activeCell="G9" sqref="G9"/>
    </sheetView>
  </sheetViews>
  <sheetFormatPr defaultColWidth="9.140625" defaultRowHeight="12.75"/>
  <cols>
    <col min="1" max="1" width="4.28125" style="6" customWidth="1"/>
    <col min="2" max="2" width="5.421875" style="6" customWidth="1"/>
    <col min="3" max="3" width="8.140625" style="6" customWidth="1"/>
    <col min="4" max="4" width="3.28125" style="6" customWidth="1"/>
    <col min="5" max="5" width="52.421875" style="6" customWidth="1"/>
    <col min="6" max="6" width="9.57421875" style="6" customWidth="1"/>
    <col min="7" max="7" width="16.28125" style="6" customWidth="1"/>
    <col min="8" max="16384" width="9.140625" style="6" customWidth="1"/>
  </cols>
  <sheetData>
    <row r="1" spans="1:7" s="29" customFormat="1" ht="16.5" customHeight="1">
      <c r="A1" s="263" t="s">
        <v>309</v>
      </c>
      <c r="B1" s="263"/>
      <c r="C1" s="263"/>
      <c r="D1" s="263"/>
      <c r="E1" s="263"/>
      <c r="F1" s="263"/>
      <c r="G1" s="263"/>
    </row>
    <row r="2" spans="1:7" s="29" customFormat="1" ht="26.25" customHeight="1">
      <c r="A2" s="264" t="s">
        <v>150</v>
      </c>
      <c r="B2" s="264"/>
      <c r="C2" s="264"/>
      <c r="D2" s="264"/>
      <c r="E2" s="264"/>
      <c r="F2" s="264"/>
      <c r="G2" s="264"/>
    </row>
    <row r="3" spans="1:7" s="118" customFormat="1" ht="27.75" customHeight="1">
      <c r="A3" s="265" t="s">
        <v>285</v>
      </c>
      <c r="B3" s="265"/>
      <c r="C3" s="265"/>
      <c r="D3" s="265"/>
      <c r="E3" s="265"/>
      <c r="F3" s="265"/>
      <c r="G3" s="265"/>
    </row>
    <row r="4" spans="1:7" s="118" customFormat="1" ht="39" customHeight="1">
      <c r="A4" s="270" t="s">
        <v>151</v>
      </c>
      <c r="B4" s="270"/>
      <c r="C4" s="270"/>
      <c r="D4" s="270"/>
      <c r="E4" s="270"/>
      <c r="F4" s="268" t="s">
        <v>152</v>
      </c>
      <c r="G4" s="271" t="s">
        <v>69</v>
      </c>
    </row>
    <row r="5" spans="1:8" s="118" customFormat="1" ht="33.75" customHeight="1">
      <c r="A5" s="270"/>
      <c r="B5" s="270"/>
      <c r="C5" s="270"/>
      <c r="D5" s="270"/>
      <c r="E5" s="270"/>
      <c r="F5" s="269"/>
      <c r="G5" s="272"/>
      <c r="H5" s="119"/>
    </row>
    <row r="6" spans="1:7" s="118" customFormat="1" ht="26.25" customHeight="1">
      <c r="A6" s="266" t="s">
        <v>312</v>
      </c>
      <c r="B6" s="266"/>
      <c r="C6" s="266"/>
      <c r="D6" s="266"/>
      <c r="E6" s="267"/>
      <c r="F6" s="165">
        <v>8</v>
      </c>
      <c r="G6" s="168">
        <f>SUM(G7+G15+G17)</f>
        <v>37472</v>
      </c>
    </row>
    <row r="7" spans="1:7" s="10" customFormat="1" ht="15.75">
      <c r="A7" s="10" t="s">
        <v>13</v>
      </c>
      <c r="B7" s="13" t="s">
        <v>5</v>
      </c>
      <c r="C7" s="13"/>
      <c r="D7" s="13"/>
      <c r="E7" s="14"/>
      <c r="F7" s="14"/>
      <c r="G7" s="167">
        <f>SUM(G8)</f>
        <v>17050</v>
      </c>
    </row>
    <row r="8" spans="2:7" s="2" customFormat="1" ht="15.75">
      <c r="B8" s="12" t="s">
        <v>14</v>
      </c>
      <c r="C8" s="12"/>
      <c r="D8" s="12" t="s">
        <v>15</v>
      </c>
      <c r="E8" s="15"/>
      <c r="F8" s="15"/>
      <c r="G8" s="33">
        <f>SUM(G9:G14)</f>
        <v>17050</v>
      </c>
    </row>
    <row r="9" spans="2:7" s="2" customFormat="1" ht="15.75">
      <c r="B9" s="12"/>
      <c r="C9" s="12" t="s">
        <v>16</v>
      </c>
      <c r="D9" s="12" t="s">
        <v>17</v>
      </c>
      <c r="E9" s="15"/>
      <c r="F9" s="15"/>
      <c r="G9" s="20">
        <v>14355</v>
      </c>
    </row>
    <row r="10" spans="2:7" s="2" customFormat="1" ht="15.75">
      <c r="B10" s="12"/>
      <c r="C10" s="12" t="s">
        <v>256</v>
      </c>
      <c r="D10" s="12" t="s">
        <v>257</v>
      </c>
      <c r="E10" s="15"/>
      <c r="F10" s="15"/>
      <c r="G10" s="20">
        <v>400</v>
      </c>
    </row>
    <row r="11" spans="2:7" s="2" customFormat="1" ht="15.75">
      <c r="B11" s="12"/>
      <c r="C11" s="12" t="s">
        <v>232</v>
      </c>
      <c r="D11" s="12" t="s">
        <v>233</v>
      </c>
      <c r="E11" s="15"/>
      <c r="F11" s="15"/>
      <c r="G11" s="20">
        <v>180</v>
      </c>
    </row>
    <row r="12" spans="2:7" s="2" customFormat="1" ht="15.75">
      <c r="B12" s="12"/>
      <c r="C12" s="12" t="s">
        <v>310</v>
      </c>
      <c r="D12" s="12" t="s">
        <v>311</v>
      </c>
      <c r="E12" s="15"/>
      <c r="F12" s="15"/>
      <c r="G12" s="20">
        <v>1345</v>
      </c>
    </row>
    <row r="13" spans="2:7" s="2" customFormat="1" ht="15.75">
      <c r="B13" s="12"/>
      <c r="C13" s="12" t="s">
        <v>234</v>
      </c>
      <c r="D13" s="12" t="s">
        <v>235</v>
      </c>
      <c r="E13" s="15"/>
      <c r="F13" s="15"/>
      <c r="G13" s="20">
        <v>80</v>
      </c>
    </row>
    <row r="14" spans="2:7" s="2" customFormat="1" ht="15.75">
      <c r="B14" s="12"/>
      <c r="C14" s="12" t="s">
        <v>229</v>
      </c>
      <c r="D14" s="12" t="s">
        <v>226</v>
      </c>
      <c r="E14" s="15"/>
      <c r="F14" s="15"/>
      <c r="G14" s="20">
        <v>690</v>
      </c>
    </row>
    <row r="15" spans="1:7" s="10" customFormat="1" ht="15.75" customHeight="1">
      <c r="A15" s="10" t="s">
        <v>21</v>
      </c>
      <c r="B15" s="16" t="s">
        <v>22</v>
      </c>
      <c r="C15" s="16"/>
      <c r="D15" s="16"/>
      <c r="E15" s="17"/>
      <c r="F15" s="101"/>
      <c r="G15" s="167">
        <f>SUM(G16)</f>
        <v>4475</v>
      </c>
    </row>
    <row r="16" spans="2:7" s="2" customFormat="1" ht="15.75">
      <c r="B16" s="12"/>
      <c r="C16" s="12"/>
      <c r="D16" s="12" t="s">
        <v>10</v>
      </c>
      <c r="E16" s="15"/>
      <c r="F16" s="15"/>
      <c r="G16" s="28">
        <v>4475</v>
      </c>
    </row>
    <row r="17" spans="1:7" s="10" customFormat="1" ht="15.75">
      <c r="A17" s="10" t="s">
        <v>23</v>
      </c>
      <c r="B17" s="16" t="s">
        <v>24</v>
      </c>
      <c r="C17" s="16"/>
      <c r="D17" s="16"/>
      <c r="E17" s="17"/>
      <c r="F17" s="14"/>
      <c r="G17" s="34">
        <f>SUM(G18+G28+G31+G49+G46)</f>
        <v>15947</v>
      </c>
    </row>
    <row r="18" spans="2:7" s="2" customFormat="1" ht="15.75">
      <c r="B18" s="12" t="s">
        <v>25</v>
      </c>
      <c r="C18" s="12"/>
      <c r="D18" s="12" t="s">
        <v>1</v>
      </c>
      <c r="E18" s="18"/>
      <c r="F18" s="18"/>
      <c r="G18" s="33">
        <f>SUM(G19+G22)</f>
        <v>3457</v>
      </c>
    </row>
    <row r="19" spans="2:7" s="2" customFormat="1" ht="15.75">
      <c r="B19" s="12"/>
      <c r="C19" s="12" t="s">
        <v>26</v>
      </c>
      <c r="D19" s="12" t="s">
        <v>27</v>
      </c>
      <c r="E19" s="18"/>
      <c r="F19" s="18"/>
      <c r="G19" s="27">
        <f>SUM(G20:G21)</f>
        <v>1230</v>
      </c>
    </row>
    <row r="20" spans="2:7" s="2" customFormat="1" ht="15.75">
      <c r="B20" s="12"/>
      <c r="C20" s="12"/>
      <c r="D20" s="12"/>
      <c r="E20" s="18" t="s">
        <v>153</v>
      </c>
      <c r="F20" s="18"/>
      <c r="G20" s="20">
        <v>1165</v>
      </c>
    </row>
    <row r="21" spans="2:7" s="2" customFormat="1" ht="15.75">
      <c r="B21" s="12"/>
      <c r="C21" s="12"/>
      <c r="D21" s="12"/>
      <c r="E21" s="18" t="s">
        <v>165</v>
      </c>
      <c r="F21" s="18"/>
      <c r="G21" s="20">
        <v>65</v>
      </c>
    </row>
    <row r="22" spans="2:7" s="2" customFormat="1" ht="15.75">
      <c r="B22" s="12"/>
      <c r="C22" s="12" t="s">
        <v>28</v>
      </c>
      <c r="D22" s="12" t="s">
        <v>29</v>
      </c>
      <c r="E22" s="15"/>
      <c r="F22" s="15"/>
      <c r="G22" s="27">
        <f>SUM(G23:G27)</f>
        <v>2227</v>
      </c>
    </row>
    <row r="23" spans="2:7" s="2" customFormat="1" ht="15.75">
      <c r="B23" s="12"/>
      <c r="C23" s="12"/>
      <c r="D23" s="12"/>
      <c r="E23" s="15" t="s">
        <v>164</v>
      </c>
      <c r="F23" s="15"/>
      <c r="G23" s="20">
        <v>775</v>
      </c>
    </row>
    <row r="24" spans="1:7" s="2" customFormat="1" ht="15.75">
      <c r="A24" s="10"/>
      <c r="B24" s="13"/>
      <c r="C24" s="13"/>
      <c r="D24" s="19"/>
      <c r="E24" s="15" t="s">
        <v>30</v>
      </c>
      <c r="F24" s="15"/>
      <c r="G24" s="20">
        <v>115</v>
      </c>
    </row>
    <row r="25" spans="1:7" s="2" customFormat="1" ht="15.75">
      <c r="A25" s="10"/>
      <c r="B25" s="13"/>
      <c r="C25" s="13"/>
      <c r="D25" s="19"/>
      <c r="E25" s="15" t="s">
        <v>31</v>
      </c>
      <c r="F25" s="15"/>
      <c r="G25" s="20">
        <v>55</v>
      </c>
    </row>
    <row r="26" spans="1:7" s="2" customFormat="1" ht="15.75">
      <c r="A26" s="10"/>
      <c r="B26" s="13"/>
      <c r="C26" s="13"/>
      <c r="D26" s="19"/>
      <c r="E26" s="15" t="s">
        <v>79</v>
      </c>
      <c r="F26" s="15"/>
      <c r="G26" s="20">
        <v>200</v>
      </c>
    </row>
    <row r="27" spans="1:7" s="2" customFormat="1" ht="15.75">
      <c r="A27" s="10"/>
      <c r="B27" s="13"/>
      <c r="C27" s="13"/>
      <c r="D27" s="19"/>
      <c r="E27" s="15" t="s">
        <v>8</v>
      </c>
      <c r="F27" s="15"/>
      <c r="G27" s="20">
        <v>1082</v>
      </c>
    </row>
    <row r="28" spans="2:7" s="2" customFormat="1" ht="15.75">
      <c r="B28" s="12" t="s">
        <v>32</v>
      </c>
      <c r="C28" s="12"/>
      <c r="D28" s="12" t="s">
        <v>33</v>
      </c>
      <c r="E28" s="15"/>
      <c r="F28" s="15"/>
      <c r="G28" s="35">
        <f>SUM(G29)</f>
        <v>155</v>
      </c>
    </row>
    <row r="29" spans="2:7" s="2" customFormat="1" ht="15.75">
      <c r="B29" s="12"/>
      <c r="C29" s="12" t="s">
        <v>36</v>
      </c>
      <c r="D29" s="12" t="s">
        <v>37</v>
      </c>
      <c r="E29" s="15"/>
      <c r="F29" s="15"/>
      <c r="G29" s="27">
        <f>SUM(G30)</f>
        <v>155</v>
      </c>
    </row>
    <row r="30" spans="2:7" s="2" customFormat="1" ht="15.75">
      <c r="B30" s="12"/>
      <c r="C30" s="12"/>
      <c r="D30" s="12"/>
      <c r="E30" s="15" t="s">
        <v>2</v>
      </c>
      <c r="F30" s="15"/>
      <c r="G30" s="20">
        <v>155</v>
      </c>
    </row>
    <row r="31" spans="2:7" s="2" customFormat="1" ht="15.75">
      <c r="B31" s="12" t="s">
        <v>38</v>
      </c>
      <c r="C31" s="12"/>
      <c r="D31" s="12" t="s">
        <v>39</v>
      </c>
      <c r="E31" s="15"/>
      <c r="F31" s="15"/>
      <c r="G31" s="32">
        <f>SUM(G32+G36+G38+G39+G40+G37)</f>
        <v>9740</v>
      </c>
    </row>
    <row r="32" spans="2:7" s="2" customFormat="1" ht="15.75">
      <c r="B32" s="12"/>
      <c r="C32" s="12" t="s">
        <v>40</v>
      </c>
      <c r="D32" s="12" t="s">
        <v>41</v>
      </c>
      <c r="E32" s="15"/>
      <c r="F32" s="15"/>
      <c r="G32" s="27">
        <f>SUM(G33:G35)</f>
        <v>2150</v>
      </c>
    </row>
    <row r="33" spans="2:7" s="2" customFormat="1" ht="15.75">
      <c r="B33" s="12"/>
      <c r="C33" s="12"/>
      <c r="D33" s="12"/>
      <c r="E33" s="15" t="s">
        <v>42</v>
      </c>
      <c r="F33" s="15"/>
      <c r="G33" s="20">
        <v>395</v>
      </c>
    </row>
    <row r="34" spans="2:7" s="2" customFormat="1" ht="15.75">
      <c r="B34" s="12"/>
      <c r="C34" s="12"/>
      <c r="D34" s="12"/>
      <c r="E34" s="15" t="s">
        <v>43</v>
      </c>
      <c r="F34" s="15"/>
      <c r="G34" s="20">
        <v>1400</v>
      </c>
    </row>
    <row r="35" spans="2:7" s="2" customFormat="1" ht="15.75">
      <c r="B35" s="12"/>
      <c r="C35" s="12"/>
      <c r="D35" s="12"/>
      <c r="E35" s="15" t="s">
        <v>3</v>
      </c>
      <c r="F35" s="15"/>
      <c r="G35" s="20">
        <v>355</v>
      </c>
    </row>
    <row r="36" spans="2:7" s="2" customFormat="1" ht="15.75">
      <c r="B36" s="12"/>
      <c r="C36" s="12" t="s">
        <v>166</v>
      </c>
      <c r="D36" s="12" t="s">
        <v>154</v>
      </c>
      <c r="E36" s="15"/>
      <c r="F36" s="15"/>
      <c r="G36" s="28">
        <v>5950</v>
      </c>
    </row>
    <row r="37" spans="2:7" s="2" customFormat="1" ht="15.75">
      <c r="B37" s="12"/>
      <c r="C37" s="12" t="s">
        <v>230</v>
      </c>
      <c r="D37" s="12" t="s">
        <v>259</v>
      </c>
      <c r="E37" s="15"/>
      <c r="F37" s="15"/>
      <c r="G37" s="28">
        <v>5</v>
      </c>
    </row>
    <row r="38" spans="2:7" s="2" customFormat="1" ht="15.75">
      <c r="B38" s="12"/>
      <c r="C38" s="12" t="s">
        <v>44</v>
      </c>
      <c r="D38" s="12" t="s">
        <v>4</v>
      </c>
      <c r="E38" s="15"/>
      <c r="F38" s="15"/>
      <c r="G38" s="28">
        <v>600</v>
      </c>
    </row>
    <row r="39" spans="2:7" s="2" customFormat="1" ht="15.75">
      <c r="B39" s="12"/>
      <c r="C39" s="12" t="s">
        <v>158</v>
      </c>
      <c r="D39" s="12" t="s">
        <v>159</v>
      </c>
      <c r="E39" s="15"/>
      <c r="F39" s="15"/>
      <c r="G39" s="28">
        <v>30</v>
      </c>
    </row>
    <row r="40" spans="2:7" s="2" customFormat="1" ht="15.75">
      <c r="B40" s="12"/>
      <c r="C40" s="12" t="s">
        <v>45</v>
      </c>
      <c r="D40" s="12" t="s">
        <v>46</v>
      </c>
      <c r="E40" s="15"/>
      <c r="F40" s="15"/>
      <c r="G40" s="27">
        <f>SUM(G41:G45)</f>
        <v>1005</v>
      </c>
    </row>
    <row r="41" spans="2:7" s="2" customFormat="1" ht="15.75">
      <c r="B41" s="12"/>
      <c r="C41" s="12"/>
      <c r="D41" s="12"/>
      <c r="E41" s="15" t="s">
        <v>242</v>
      </c>
      <c r="F41" s="15"/>
      <c r="G41" s="20">
        <v>10</v>
      </c>
    </row>
    <row r="42" spans="2:7" s="2" customFormat="1" ht="15.75">
      <c r="B42" s="12"/>
      <c r="C42" s="12"/>
      <c r="D42" s="12"/>
      <c r="E42" s="15" t="s">
        <v>260</v>
      </c>
      <c r="F42" s="15"/>
      <c r="G42" s="20">
        <v>30</v>
      </c>
    </row>
    <row r="43" spans="2:7" s="2" customFormat="1" ht="15.75">
      <c r="B43" s="12"/>
      <c r="C43" s="12"/>
      <c r="D43" s="12"/>
      <c r="E43" s="15" t="s">
        <v>255</v>
      </c>
      <c r="F43" s="15"/>
      <c r="G43" s="20">
        <v>20</v>
      </c>
    </row>
    <row r="44" spans="2:7" s="2" customFormat="1" ht="15.75">
      <c r="B44" s="12"/>
      <c r="C44" s="12"/>
      <c r="D44" s="12"/>
      <c r="E44" s="15" t="s">
        <v>248</v>
      </c>
      <c r="F44" s="15"/>
      <c r="G44" s="20">
        <v>745</v>
      </c>
    </row>
    <row r="45" spans="2:7" s="2" customFormat="1" ht="15.75">
      <c r="B45" s="12"/>
      <c r="C45" s="12"/>
      <c r="D45" s="12"/>
      <c r="E45" s="15" t="s">
        <v>47</v>
      </c>
      <c r="F45" s="15"/>
      <c r="G45" s="20">
        <v>200</v>
      </c>
    </row>
    <row r="46" spans="2:7" s="2" customFormat="1" ht="15.75">
      <c r="B46" s="12" t="s">
        <v>160</v>
      </c>
      <c r="C46" s="12"/>
      <c r="D46" s="12" t="s">
        <v>161</v>
      </c>
      <c r="E46" s="15"/>
      <c r="F46" s="15"/>
      <c r="G46" s="35">
        <f>SUM(G47)</f>
        <v>95</v>
      </c>
    </row>
    <row r="47" spans="2:7" s="2" customFormat="1" ht="15.75">
      <c r="B47" s="12"/>
      <c r="C47" s="12" t="s">
        <v>162</v>
      </c>
      <c r="D47" s="12" t="s">
        <v>163</v>
      </c>
      <c r="E47" s="15"/>
      <c r="F47" s="15"/>
      <c r="G47" s="27">
        <f>SUM(G48)</f>
        <v>95</v>
      </c>
    </row>
    <row r="48" spans="2:7" s="2" customFormat="1" ht="15.75">
      <c r="B48" s="12"/>
      <c r="C48" s="12"/>
      <c r="D48" s="12"/>
      <c r="E48" s="15" t="s">
        <v>155</v>
      </c>
      <c r="F48" s="15"/>
      <c r="G48" s="20">
        <v>95</v>
      </c>
    </row>
    <row r="49" spans="2:7" s="2" customFormat="1" ht="15.75">
      <c r="B49" s="12" t="s">
        <v>48</v>
      </c>
      <c r="C49" s="12"/>
      <c r="D49" s="12" t="s">
        <v>49</v>
      </c>
      <c r="E49" s="15"/>
      <c r="F49" s="15"/>
      <c r="G49" s="35">
        <f>SUM(G50)</f>
        <v>2500</v>
      </c>
    </row>
    <row r="50" spans="2:7" s="2" customFormat="1" ht="15.75">
      <c r="B50" s="12"/>
      <c r="C50" s="12" t="s">
        <v>50</v>
      </c>
      <c r="D50" s="12" t="s">
        <v>51</v>
      </c>
      <c r="E50" s="15"/>
      <c r="F50" s="15"/>
      <c r="G50" s="20">
        <v>2500</v>
      </c>
    </row>
    <row r="51" spans="1:7" s="118" customFormat="1" ht="24.75" customHeight="1">
      <c r="A51" s="161" t="s">
        <v>149</v>
      </c>
      <c r="B51" s="161"/>
      <c r="C51" s="161"/>
      <c r="D51" s="161"/>
      <c r="E51" s="162"/>
      <c r="F51" s="162"/>
      <c r="G51" s="163">
        <f>SUM(G6)</f>
        <v>37472</v>
      </c>
    </row>
    <row r="52" spans="1:7" s="118" customFormat="1" ht="21.75" customHeight="1">
      <c r="A52" s="118" t="s">
        <v>156</v>
      </c>
      <c r="E52" s="164"/>
      <c r="F52" s="165">
        <f>SUM(F6)</f>
        <v>8</v>
      </c>
      <c r="G52" s="166"/>
    </row>
  </sheetData>
  <sheetProtection/>
  <mergeCells count="7">
    <mergeCell ref="A1:G1"/>
    <mergeCell ref="A2:G2"/>
    <mergeCell ref="A3:G3"/>
    <mergeCell ref="A6:E6"/>
    <mergeCell ref="F4:F5"/>
    <mergeCell ref="A4:E5"/>
    <mergeCell ref="G4:G5"/>
  </mergeCells>
  <printOptions gridLines="1" headings="1"/>
  <pageMargins left="0.75" right="0.75" top="1" bottom="1" header="0.5" footer="0.5"/>
  <pageSetup horizontalDpi="600" verticalDpi="600" orientation="portrait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4"/>
  <sheetViews>
    <sheetView zoomScale="130" zoomScaleNormal="130" workbookViewId="0" topLeftCell="A1">
      <selection activeCell="E75" sqref="E75"/>
    </sheetView>
  </sheetViews>
  <sheetFormatPr defaultColWidth="9.140625" defaultRowHeight="12.75"/>
  <cols>
    <col min="1" max="1" width="4.00390625" style="2" customWidth="1"/>
    <col min="2" max="2" width="4.421875" style="2" customWidth="1"/>
    <col min="3" max="3" width="6.421875" style="2" customWidth="1"/>
    <col min="4" max="4" width="2.57421875" style="2" customWidth="1"/>
    <col min="5" max="5" width="68.7109375" style="2" customWidth="1"/>
    <col min="6" max="7" width="16.28125" style="5" customWidth="1"/>
    <col min="8" max="8" width="9.140625" style="2" customWidth="1"/>
    <col min="9" max="9" width="11.57421875" style="2" bestFit="1" customWidth="1"/>
    <col min="10" max="10" width="12.00390625" style="2" customWidth="1"/>
    <col min="11" max="11" width="9.140625" style="24" customWidth="1"/>
    <col min="12" max="16384" width="9.140625" style="2" customWidth="1"/>
  </cols>
  <sheetData>
    <row r="1" spans="1:7" s="46" customFormat="1" ht="16.5" customHeight="1">
      <c r="A1" s="224" t="s">
        <v>293</v>
      </c>
      <c r="B1" s="224"/>
      <c r="C1" s="224"/>
      <c r="D1" s="224"/>
      <c r="E1" s="224"/>
      <c r="F1" s="224"/>
      <c r="G1" s="86"/>
    </row>
    <row r="2" spans="1:11" ht="22.5" customHeight="1">
      <c r="A2" s="225" t="s">
        <v>70</v>
      </c>
      <c r="B2" s="225"/>
      <c r="C2" s="225"/>
      <c r="D2" s="225"/>
      <c r="E2" s="225"/>
      <c r="F2" s="225"/>
      <c r="G2" s="87"/>
      <c r="H2" s="3"/>
      <c r="I2" s="42"/>
      <c r="K2" s="2"/>
    </row>
    <row r="3" spans="1:11" ht="18" customHeight="1">
      <c r="A3" s="225" t="s">
        <v>272</v>
      </c>
      <c r="B3" s="225"/>
      <c r="C3" s="225"/>
      <c r="D3" s="225"/>
      <c r="E3" s="225"/>
      <c r="F3" s="225"/>
      <c r="G3" s="87"/>
      <c r="H3" s="3"/>
      <c r="I3" s="42"/>
      <c r="K3" s="2"/>
    </row>
    <row r="4" spans="1:11" ht="15.75">
      <c r="A4" s="226" t="s">
        <v>219</v>
      </c>
      <c r="B4" s="226"/>
      <c r="C4" s="226"/>
      <c r="D4" s="226"/>
      <c r="E4" s="226"/>
      <c r="F4" s="226"/>
      <c r="G4" s="36"/>
      <c r="H4" s="3"/>
      <c r="I4" s="42"/>
      <c r="K4" s="2"/>
    </row>
    <row r="5" spans="5:11" ht="15.75">
      <c r="E5" s="36"/>
      <c r="F5" s="77"/>
      <c r="G5" s="77"/>
      <c r="H5" s="3"/>
      <c r="I5" s="42"/>
      <c r="K5" s="2"/>
    </row>
    <row r="6" spans="1:11" ht="26.25" customHeight="1">
      <c r="A6" s="231" t="s">
        <v>151</v>
      </c>
      <c r="B6" s="231"/>
      <c r="C6" s="231"/>
      <c r="D6" s="231"/>
      <c r="E6" s="231"/>
      <c r="F6" s="229" t="s">
        <v>69</v>
      </c>
      <c r="G6" s="96"/>
      <c r="H6" s="3"/>
      <c r="I6" s="42"/>
      <c r="K6" s="2"/>
    </row>
    <row r="7" spans="1:7" s="43" customFormat="1" ht="22.5" customHeight="1">
      <c r="A7" s="231"/>
      <c r="B7" s="231"/>
      <c r="C7" s="231"/>
      <c r="D7" s="231"/>
      <c r="E7" s="231"/>
      <c r="F7" s="230"/>
      <c r="G7" s="96"/>
    </row>
    <row r="8" spans="1:7" s="51" customFormat="1" ht="28.5" customHeight="1">
      <c r="A8" s="141" t="s">
        <v>98</v>
      </c>
      <c r="B8" s="141"/>
      <c r="C8" s="141"/>
      <c r="D8" s="141"/>
      <c r="E8" s="141"/>
      <c r="F8" s="142">
        <f>SUM(F9)</f>
        <v>140</v>
      </c>
      <c r="G8" s="97"/>
    </row>
    <row r="9" spans="1:11" s="55" customFormat="1" ht="15.75">
      <c r="A9" s="10" t="s">
        <v>63</v>
      </c>
      <c r="B9" s="16" t="s">
        <v>64</v>
      </c>
      <c r="C9" s="16"/>
      <c r="D9" s="16"/>
      <c r="E9" s="16"/>
      <c r="F9" s="40">
        <f>SUM(F10)</f>
        <v>140</v>
      </c>
      <c r="G9" s="62"/>
      <c r="I9" s="56"/>
      <c r="J9" s="56"/>
      <c r="K9" s="57"/>
    </row>
    <row r="10" spans="1:11" s="53" customFormat="1" ht="15.75">
      <c r="A10" s="2"/>
      <c r="B10" s="2"/>
      <c r="C10" s="2" t="s">
        <v>224</v>
      </c>
      <c r="D10" s="2" t="s">
        <v>225</v>
      </c>
      <c r="E10" s="2"/>
      <c r="F10" s="38">
        <f>SUM(F11)</f>
        <v>140</v>
      </c>
      <c r="G10" s="63"/>
      <c r="I10" s="58"/>
      <c r="J10" s="58"/>
      <c r="K10" s="59"/>
    </row>
    <row r="11" spans="1:11" s="53" customFormat="1" ht="15.75">
      <c r="A11" s="2"/>
      <c r="B11" s="2"/>
      <c r="C11" s="2"/>
      <c r="D11" s="2"/>
      <c r="E11" s="2" t="s">
        <v>277</v>
      </c>
      <c r="F11" s="39">
        <v>140</v>
      </c>
      <c r="G11" s="65"/>
      <c r="I11" s="58"/>
      <c r="J11" s="58"/>
      <c r="K11" s="59"/>
    </row>
    <row r="12" spans="1:7" s="53" customFormat="1" ht="37.5" customHeight="1">
      <c r="A12" s="227" t="s">
        <v>12</v>
      </c>
      <c r="B12" s="228"/>
      <c r="C12" s="228"/>
      <c r="D12" s="228"/>
      <c r="E12" s="228"/>
      <c r="F12" s="143">
        <f>SUM(F13)</f>
        <v>5</v>
      </c>
      <c r="G12" s="61"/>
    </row>
    <row r="13" spans="1:11" s="55" customFormat="1" ht="15.75">
      <c r="A13" s="10" t="s">
        <v>63</v>
      </c>
      <c r="B13" s="16" t="s">
        <v>64</v>
      </c>
      <c r="C13" s="16"/>
      <c r="D13" s="16"/>
      <c r="E13" s="16"/>
      <c r="F13" s="40">
        <f>SUM(F14)</f>
        <v>5</v>
      </c>
      <c r="G13" s="62"/>
      <c r="I13" s="56"/>
      <c r="J13" s="56"/>
      <c r="K13" s="57"/>
    </row>
    <row r="14" spans="1:11" s="53" customFormat="1" ht="15.75">
      <c r="A14" s="2"/>
      <c r="B14" s="2"/>
      <c r="C14" s="2" t="s">
        <v>67</v>
      </c>
      <c r="D14" s="2" t="s">
        <v>11</v>
      </c>
      <c r="E14" s="2"/>
      <c r="F14" s="38">
        <v>5</v>
      </c>
      <c r="G14" s="63"/>
      <c r="I14" s="58"/>
      <c r="J14" s="58"/>
      <c r="K14" s="59"/>
    </row>
    <row r="15" spans="1:7" s="53" customFormat="1" ht="32.25" customHeight="1">
      <c r="A15" s="227" t="s">
        <v>73</v>
      </c>
      <c r="B15" s="228"/>
      <c r="C15" s="228"/>
      <c r="D15" s="228"/>
      <c r="E15" s="228"/>
      <c r="F15" s="143">
        <f>SUM(F16)</f>
        <v>13080</v>
      </c>
      <c r="G15" s="61"/>
    </row>
    <row r="16" spans="1:11" s="55" customFormat="1" ht="15.75">
      <c r="A16" s="10" t="s">
        <v>99</v>
      </c>
      <c r="B16" s="16" t="s">
        <v>100</v>
      </c>
      <c r="C16" s="16"/>
      <c r="D16" s="16"/>
      <c r="E16" s="16"/>
      <c r="F16" s="40">
        <f>SUM(F17)</f>
        <v>13080</v>
      </c>
      <c r="G16" s="62"/>
      <c r="I16" s="56"/>
      <c r="J16" s="56"/>
      <c r="K16" s="57"/>
    </row>
    <row r="17" spans="1:11" s="53" customFormat="1" ht="15.75">
      <c r="A17" s="2"/>
      <c r="B17" s="2" t="s">
        <v>101</v>
      </c>
      <c r="C17" s="2"/>
      <c r="D17" s="2" t="s">
        <v>102</v>
      </c>
      <c r="E17" s="2"/>
      <c r="F17" s="5">
        <f>SUM(F18)</f>
        <v>13080</v>
      </c>
      <c r="G17" s="64"/>
      <c r="I17" s="58"/>
      <c r="J17" s="58"/>
      <c r="K17" s="59"/>
    </row>
    <row r="18" spans="1:11" s="53" customFormat="1" ht="15.75">
      <c r="A18" s="2"/>
      <c r="B18" s="2"/>
      <c r="C18" s="2" t="s">
        <v>103</v>
      </c>
      <c r="D18" s="2" t="s">
        <v>104</v>
      </c>
      <c r="E18" s="2"/>
      <c r="F18" s="38">
        <f>SUM(F19)</f>
        <v>13080</v>
      </c>
      <c r="G18" s="63"/>
      <c r="I18" s="58"/>
      <c r="J18" s="58"/>
      <c r="K18" s="59"/>
    </row>
    <row r="19" spans="1:11" s="53" customFormat="1" ht="15.75">
      <c r="A19" s="2"/>
      <c r="B19" s="2"/>
      <c r="C19" s="2" t="s">
        <v>105</v>
      </c>
      <c r="D19" s="2"/>
      <c r="E19" s="2" t="s">
        <v>106</v>
      </c>
      <c r="F19" s="39">
        <v>13080</v>
      </c>
      <c r="G19" s="65"/>
      <c r="I19" s="58"/>
      <c r="J19" s="58"/>
      <c r="K19" s="59"/>
    </row>
    <row r="20" spans="1:11" s="55" customFormat="1" ht="30.75" customHeight="1">
      <c r="A20" s="134" t="s">
        <v>113</v>
      </c>
      <c r="B20" s="134"/>
      <c r="C20" s="134"/>
      <c r="D20" s="134"/>
      <c r="E20" s="134"/>
      <c r="F20" s="144">
        <f>SUM(F21)</f>
        <v>3775</v>
      </c>
      <c r="G20" s="62"/>
      <c r="K20" s="57"/>
    </row>
    <row r="21" spans="1:11" s="55" customFormat="1" ht="15.75">
      <c r="A21" s="10" t="s">
        <v>107</v>
      </c>
      <c r="B21" s="16" t="s">
        <v>108</v>
      </c>
      <c r="C21" s="16"/>
      <c r="D21" s="16"/>
      <c r="E21" s="16"/>
      <c r="F21" s="40">
        <f>SUM(F22+F25+F32)</f>
        <v>3775</v>
      </c>
      <c r="G21" s="62"/>
      <c r="I21" s="56"/>
      <c r="J21" s="56"/>
      <c r="K21" s="57"/>
    </row>
    <row r="22" spans="1:11" s="53" customFormat="1" ht="15.75">
      <c r="A22" s="2"/>
      <c r="B22" s="2" t="s">
        <v>109</v>
      </c>
      <c r="C22" s="2"/>
      <c r="D22" s="2" t="s">
        <v>110</v>
      </c>
      <c r="E22" s="2"/>
      <c r="F22" s="88">
        <f>SUM(F23:F24)</f>
        <v>1835</v>
      </c>
      <c r="G22" s="66"/>
      <c r="I22" s="58"/>
      <c r="J22" s="58"/>
      <c r="K22" s="59"/>
    </row>
    <row r="23" spans="1:11" s="53" customFormat="1" ht="15.75">
      <c r="A23" s="2"/>
      <c r="B23" s="2"/>
      <c r="C23" s="2"/>
      <c r="D23" s="2"/>
      <c r="E23" s="2" t="s">
        <v>114</v>
      </c>
      <c r="F23" s="39">
        <v>1415</v>
      </c>
      <c r="G23" s="65"/>
      <c r="I23" s="58"/>
      <c r="J23" s="58"/>
      <c r="K23" s="59"/>
    </row>
    <row r="24" spans="1:11" s="53" customFormat="1" ht="15.75">
      <c r="A24" s="10"/>
      <c r="B24" s="10"/>
      <c r="C24" s="10"/>
      <c r="D24" s="10"/>
      <c r="E24" s="2" t="s">
        <v>115</v>
      </c>
      <c r="F24" s="39">
        <v>420</v>
      </c>
      <c r="G24" s="65"/>
      <c r="I24" s="58"/>
      <c r="J24" s="58"/>
      <c r="K24" s="59"/>
    </row>
    <row r="25" spans="1:11" s="53" customFormat="1" ht="15.75">
      <c r="A25" s="10"/>
      <c r="B25" s="2" t="s">
        <v>116</v>
      </c>
      <c r="C25" s="2"/>
      <c r="D25" s="2" t="s">
        <v>117</v>
      </c>
      <c r="E25" s="2"/>
      <c r="F25" s="5">
        <f>SUM(F26+F28+F30)</f>
        <v>1900</v>
      </c>
      <c r="G25" s="64"/>
      <c r="I25" s="58"/>
      <c r="J25" s="58"/>
      <c r="K25" s="59"/>
    </row>
    <row r="26" spans="1:11" s="53" customFormat="1" ht="15.75">
      <c r="A26" s="10"/>
      <c r="B26" s="2"/>
      <c r="C26" s="2" t="s">
        <v>118</v>
      </c>
      <c r="D26" s="2" t="s">
        <v>119</v>
      </c>
      <c r="E26" s="2"/>
      <c r="F26" s="38">
        <f>SUM(F27)</f>
        <v>1300</v>
      </c>
      <c r="G26" s="63"/>
      <c r="I26" s="58"/>
      <c r="J26" s="58"/>
      <c r="K26" s="59"/>
    </row>
    <row r="27" spans="1:11" s="53" customFormat="1" ht="15.75">
      <c r="A27" s="10"/>
      <c r="B27" s="2"/>
      <c r="C27" s="2"/>
      <c r="D27" s="2"/>
      <c r="E27" s="2" t="s">
        <v>120</v>
      </c>
      <c r="F27" s="39">
        <v>1300</v>
      </c>
      <c r="G27" s="65"/>
      <c r="I27" s="58"/>
      <c r="J27" s="58"/>
      <c r="K27" s="59"/>
    </row>
    <row r="28" spans="1:11" s="53" customFormat="1" ht="15.75">
      <c r="A28" s="10"/>
      <c r="B28" s="2"/>
      <c r="C28" s="2" t="s">
        <v>121</v>
      </c>
      <c r="D28" s="2" t="s">
        <v>122</v>
      </c>
      <c r="E28" s="2"/>
      <c r="F28" s="38">
        <f>SUM(F29)</f>
        <v>525</v>
      </c>
      <c r="G28" s="63"/>
      <c r="I28" s="58"/>
      <c r="J28" s="58"/>
      <c r="K28" s="59"/>
    </row>
    <row r="29" spans="1:11" s="53" customFormat="1" ht="15.75">
      <c r="A29" s="10"/>
      <c r="B29" s="2"/>
      <c r="C29" s="2"/>
      <c r="D29" s="2"/>
      <c r="E29" s="2" t="s">
        <v>123</v>
      </c>
      <c r="F29" s="39">
        <v>525</v>
      </c>
      <c r="G29" s="65"/>
      <c r="I29" s="58"/>
      <c r="J29" s="58"/>
      <c r="K29" s="59"/>
    </row>
    <row r="30" spans="1:11" s="53" customFormat="1" ht="15.75">
      <c r="A30" s="10"/>
      <c r="B30" s="2"/>
      <c r="C30" s="2" t="s">
        <v>124</v>
      </c>
      <c r="D30" s="2" t="s">
        <v>125</v>
      </c>
      <c r="E30" s="2"/>
      <c r="F30" s="38">
        <f>SUM(F31)</f>
        <v>75</v>
      </c>
      <c r="G30" s="63"/>
      <c r="I30" s="58"/>
      <c r="J30" s="58"/>
      <c r="K30" s="59"/>
    </row>
    <row r="31" spans="1:11" s="53" customFormat="1" ht="15.75">
      <c r="A31" s="10"/>
      <c r="B31" s="2"/>
      <c r="C31" s="2"/>
      <c r="D31" s="2"/>
      <c r="E31" s="2" t="s">
        <v>126</v>
      </c>
      <c r="F31" s="39">
        <v>75</v>
      </c>
      <c r="G31" s="65"/>
      <c r="I31" s="58"/>
      <c r="J31" s="58"/>
      <c r="K31" s="59"/>
    </row>
    <row r="32" spans="1:11" s="53" customFormat="1" ht="15.75">
      <c r="A32" s="2"/>
      <c r="B32" s="2" t="s">
        <v>111</v>
      </c>
      <c r="C32" s="2"/>
      <c r="D32" s="2" t="s">
        <v>112</v>
      </c>
      <c r="E32" s="2"/>
      <c r="F32" s="2">
        <f>SUM(F33:F33)</f>
        <v>40</v>
      </c>
      <c r="K32" s="59"/>
    </row>
    <row r="33" spans="1:11" s="53" customFormat="1" ht="15.75">
      <c r="A33" s="2"/>
      <c r="B33" s="2"/>
      <c r="C33" s="2"/>
      <c r="D33" s="2"/>
      <c r="E33" s="2" t="s">
        <v>276</v>
      </c>
      <c r="F33" s="39">
        <v>40</v>
      </c>
      <c r="G33" s="65"/>
      <c r="K33" s="59"/>
    </row>
    <row r="34" spans="1:11" s="55" customFormat="1" ht="32.25" customHeight="1">
      <c r="A34" s="134" t="s">
        <v>78</v>
      </c>
      <c r="B34" s="134"/>
      <c r="C34" s="134"/>
      <c r="D34" s="134"/>
      <c r="E34" s="134"/>
      <c r="F34" s="143">
        <f>SUM(F35)</f>
        <v>70</v>
      </c>
      <c r="G34" s="61"/>
      <c r="K34" s="57"/>
    </row>
    <row r="35" spans="1:11" s="55" customFormat="1" ht="15.75">
      <c r="A35" s="10" t="s">
        <v>63</v>
      </c>
      <c r="B35" s="10" t="s">
        <v>64</v>
      </c>
      <c r="C35" s="10"/>
      <c r="D35" s="10"/>
      <c r="E35" s="10"/>
      <c r="F35" s="37">
        <f>SUM(F36)</f>
        <v>70</v>
      </c>
      <c r="G35" s="61"/>
      <c r="K35" s="57"/>
    </row>
    <row r="36" spans="1:11" s="53" customFormat="1" ht="15.75">
      <c r="A36" s="2"/>
      <c r="B36" s="2"/>
      <c r="C36" s="2" t="s">
        <v>224</v>
      </c>
      <c r="D36" s="2" t="s">
        <v>225</v>
      </c>
      <c r="E36" s="2"/>
      <c r="F36" s="38">
        <v>70</v>
      </c>
      <c r="G36" s="63"/>
      <c r="K36" s="59"/>
    </row>
    <row r="37" spans="1:11" s="55" customFormat="1" ht="37.5" customHeight="1">
      <c r="A37" s="134" t="s">
        <v>136</v>
      </c>
      <c r="B37" s="134"/>
      <c r="C37" s="134"/>
      <c r="D37" s="134"/>
      <c r="E37" s="134"/>
      <c r="F37" s="143">
        <f>SUM(F38+F54)</f>
        <v>36146</v>
      </c>
      <c r="G37" s="61"/>
      <c r="K37" s="57"/>
    </row>
    <row r="38" spans="1:13" s="53" customFormat="1" ht="18" customHeight="1">
      <c r="A38" s="10" t="s">
        <v>127</v>
      </c>
      <c r="B38" s="16" t="s">
        <v>128</v>
      </c>
      <c r="C38" s="16"/>
      <c r="D38" s="16"/>
      <c r="E38" s="16"/>
      <c r="F38" s="40">
        <f>SUM(F39)</f>
        <v>33706</v>
      </c>
      <c r="G38" s="62"/>
      <c r="H38" s="67"/>
      <c r="I38" s="68"/>
      <c r="J38" s="69"/>
      <c r="K38" s="70"/>
      <c r="L38" s="50"/>
      <c r="M38" s="50"/>
    </row>
    <row r="39" spans="1:13" s="53" customFormat="1" ht="15.75">
      <c r="A39" s="2"/>
      <c r="B39" s="2" t="s">
        <v>129</v>
      </c>
      <c r="C39" s="2"/>
      <c r="D39" s="2" t="s">
        <v>130</v>
      </c>
      <c r="E39" s="2"/>
      <c r="F39" s="5">
        <f>SUM(F40+F47+F53)</f>
        <v>33706</v>
      </c>
      <c r="G39" s="64"/>
      <c r="H39" s="67"/>
      <c r="I39" s="71"/>
      <c r="J39" s="72"/>
      <c r="K39" s="52"/>
      <c r="L39" s="50"/>
      <c r="M39" s="50"/>
    </row>
    <row r="40" spans="1:11" s="55" customFormat="1" ht="15.75">
      <c r="A40" s="10"/>
      <c r="B40" s="10"/>
      <c r="C40" s="2" t="s">
        <v>131</v>
      </c>
      <c r="D40" s="2" t="s">
        <v>132</v>
      </c>
      <c r="E40" s="2"/>
      <c r="F40" s="38">
        <f>SUM(F41:F46)</f>
        <v>10627</v>
      </c>
      <c r="G40" s="63"/>
      <c r="H40" s="67"/>
      <c r="I40" s="71"/>
      <c r="K40" s="57"/>
    </row>
    <row r="41" spans="1:11" s="55" customFormat="1" ht="15.75">
      <c r="A41" s="10"/>
      <c r="B41" s="10"/>
      <c r="C41" s="2"/>
      <c r="D41" s="2"/>
      <c r="E41" s="2" t="s">
        <v>137</v>
      </c>
      <c r="F41" s="39">
        <v>4032</v>
      </c>
      <c r="G41" s="65"/>
      <c r="H41" s="67"/>
      <c r="I41" s="71"/>
      <c r="K41" s="57"/>
    </row>
    <row r="42" spans="1:11" s="55" customFormat="1" ht="15.75">
      <c r="A42" s="10"/>
      <c r="B42" s="10"/>
      <c r="C42" s="2"/>
      <c r="D42" s="2"/>
      <c r="E42" s="2" t="s">
        <v>138</v>
      </c>
      <c r="F42" s="39">
        <v>5000</v>
      </c>
      <c r="G42" s="65"/>
      <c r="H42" s="67"/>
      <c r="I42" s="71"/>
      <c r="K42" s="57"/>
    </row>
    <row r="43" spans="1:11" s="55" customFormat="1" ht="15.75">
      <c r="A43" s="10"/>
      <c r="B43" s="10"/>
      <c r="C43" s="2"/>
      <c r="D43" s="2"/>
      <c r="E43" s="2" t="s">
        <v>236</v>
      </c>
      <c r="F43" s="39">
        <v>84</v>
      </c>
      <c r="G43" s="65"/>
      <c r="H43" s="67"/>
      <c r="I43" s="71"/>
      <c r="K43" s="57"/>
    </row>
    <row r="44" spans="1:11" s="55" customFormat="1" ht="15.75">
      <c r="A44" s="10"/>
      <c r="B44" s="10"/>
      <c r="C44" s="2"/>
      <c r="D44" s="2"/>
      <c r="E44" s="2" t="s">
        <v>141</v>
      </c>
      <c r="F44" s="39">
        <v>115</v>
      </c>
      <c r="G44" s="65"/>
      <c r="H44" s="67"/>
      <c r="I44" s="71"/>
      <c r="K44" s="57"/>
    </row>
    <row r="45" spans="1:11" s="55" customFormat="1" ht="15.75">
      <c r="A45" s="10"/>
      <c r="B45" s="10"/>
      <c r="C45" s="2"/>
      <c r="D45" s="2"/>
      <c r="E45" s="2" t="s">
        <v>237</v>
      </c>
      <c r="F45" s="39">
        <v>1385</v>
      </c>
      <c r="G45" s="65"/>
      <c r="H45" s="67"/>
      <c r="I45" s="71"/>
      <c r="K45" s="57"/>
    </row>
    <row r="46" spans="1:11" s="55" customFormat="1" ht="15.75">
      <c r="A46" s="10"/>
      <c r="B46" s="10"/>
      <c r="C46" s="2"/>
      <c r="D46" s="2"/>
      <c r="E46" s="2" t="s">
        <v>273</v>
      </c>
      <c r="F46" s="39">
        <v>11</v>
      </c>
      <c r="G46" s="65"/>
      <c r="H46" s="67"/>
      <c r="I46" s="71"/>
      <c r="K46" s="57"/>
    </row>
    <row r="47" spans="1:11" s="53" customFormat="1" ht="30.75" customHeight="1">
      <c r="A47" s="2"/>
      <c r="B47" s="2"/>
      <c r="C47" s="2" t="s">
        <v>133</v>
      </c>
      <c r="D47" s="234" t="s">
        <v>134</v>
      </c>
      <c r="E47" s="234"/>
      <c r="F47" s="38">
        <f>SUM(F48+F49+F52)</f>
        <v>21879</v>
      </c>
      <c r="G47" s="63"/>
      <c r="H47" s="67"/>
      <c r="I47" s="58"/>
      <c r="J47" s="58"/>
      <c r="K47" s="59"/>
    </row>
    <row r="48" spans="1:11" s="53" customFormat="1" ht="15" customHeight="1">
      <c r="A48" s="2"/>
      <c r="B48" s="2"/>
      <c r="C48" s="2"/>
      <c r="D48" s="45"/>
      <c r="E48" s="45" t="s">
        <v>139</v>
      </c>
      <c r="F48" s="79">
        <v>2500</v>
      </c>
      <c r="G48" s="98"/>
      <c r="I48" s="58"/>
      <c r="J48" s="58"/>
      <c r="K48" s="59"/>
    </row>
    <row r="49" spans="1:11" s="53" customFormat="1" ht="15" customHeight="1">
      <c r="A49" s="2"/>
      <c r="B49" s="2"/>
      <c r="C49" s="2"/>
      <c r="D49" s="45"/>
      <c r="E49" s="45" t="s">
        <v>140</v>
      </c>
      <c r="F49" s="79">
        <f>SUM(F50:F51)</f>
        <v>17239</v>
      </c>
      <c r="G49" s="98"/>
      <c r="I49" s="58"/>
      <c r="J49" s="58"/>
      <c r="K49" s="59"/>
    </row>
    <row r="50" spans="1:11" s="53" customFormat="1" ht="15" customHeight="1">
      <c r="A50" s="2"/>
      <c r="B50" s="2"/>
      <c r="C50" s="2"/>
      <c r="D50" s="45"/>
      <c r="E50" s="45" t="s">
        <v>279</v>
      </c>
      <c r="F50" s="80">
        <v>15636</v>
      </c>
      <c r="G50" s="99"/>
      <c r="I50" s="58"/>
      <c r="J50" s="58"/>
      <c r="K50" s="59"/>
    </row>
    <row r="51" spans="1:11" s="53" customFormat="1" ht="15" customHeight="1">
      <c r="A51" s="2"/>
      <c r="B51" s="2"/>
      <c r="C51" s="2"/>
      <c r="D51" s="45"/>
      <c r="E51" s="45" t="s">
        <v>280</v>
      </c>
      <c r="F51" s="80">
        <v>1603</v>
      </c>
      <c r="G51" s="99"/>
      <c r="I51" s="58"/>
      <c r="J51" s="58"/>
      <c r="K51" s="59"/>
    </row>
    <row r="52" spans="1:11" s="53" customFormat="1" ht="15" customHeight="1">
      <c r="A52" s="2"/>
      <c r="B52" s="2"/>
      <c r="C52" s="2"/>
      <c r="D52" s="45"/>
      <c r="E52" s="45" t="s">
        <v>268</v>
      </c>
      <c r="F52" s="79">
        <v>2140</v>
      </c>
      <c r="G52" s="98"/>
      <c r="I52" s="58"/>
      <c r="J52" s="58"/>
      <c r="K52" s="59"/>
    </row>
    <row r="53" spans="1:11" s="53" customFormat="1" ht="15.75">
      <c r="A53" s="2"/>
      <c r="B53" s="2"/>
      <c r="C53" s="2" t="s">
        <v>135</v>
      </c>
      <c r="D53" s="2" t="s">
        <v>281</v>
      </c>
      <c r="E53" s="2"/>
      <c r="F53" s="38">
        <v>1200</v>
      </c>
      <c r="G53" s="63"/>
      <c r="I53" s="58"/>
      <c r="J53" s="58"/>
      <c r="K53" s="59"/>
    </row>
    <row r="54" spans="1:11" s="55" customFormat="1" ht="15.75">
      <c r="A54" s="10" t="s">
        <v>99</v>
      </c>
      <c r="B54" s="10" t="s">
        <v>100</v>
      </c>
      <c r="C54" s="10"/>
      <c r="D54" s="10"/>
      <c r="E54" s="13"/>
      <c r="F54" s="37">
        <f>SUM(F55)</f>
        <v>2440</v>
      </c>
      <c r="G54" s="61"/>
      <c r="K54" s="57"/>
    </row>
    <row r="55" spans="1:11" s="53" customFormat="1" ht="15.75">
      <c r="A55" s="2"/>
      <c r="B55" s="2"/>
      <c r="C55" s="2" t="s">
        <v>269</v>
      </c>
      <c r="D55" s="2" t="s">
        <v>270</v>
      </c>
      <c r="E55" s="12"/>
      <c r="F55" s="39">
        <v>2440</v>
      </c>
      <c r="G55" s="65"/>
      <c r="K55" s="59"/>
    </row>
    <row r="56" spans="1:7" s="53" customFormat="1" ht="32.25" customHeight="1">
      <c r="A56" s="227" t="s">
        <v>76</v>
      </c>
      <c r="B56" s="228"/>
      <c r="C56" s="228"/>
      <c r="D56" s="228"/>
      <c r="E56" s="228"/>
      <c r="F56" s="143">
        <f>SUM(F59+F57)</f>
        <v>1380</v>
      </c>
      <c r="G56" s="61"/>
    </row>
    <row r="57" spans="1:7" s="55" customFormat="1" ht="15" customHeight="1">
      <c r="A57" s="81" t="s">
        <v>63</v>
      </c>
      <c r="B57" s="232" t="s">
        <v>64</v>
      </c>
      <c r="C57" s="233"/>
      <c r="D57" s="233"/>
      <c r="E57" s="233"/>
      <c r="F57" s="78">
        <f>SUM(F58)</f>
        <v>170</v>
      </c>
      <c r="G57" s="97"/>
    </row>
    <row r="58" spans="1:7" s="53" customFormat="1" ht="15" customHeight="1">
      <c r="A58" s="81"/>
      <c r="B58" s="89"/>
      <c r="C58" s="90" t="s">
        <v>65</v>
      </c>
      <c r="D58" s="235" t="s">
        <v>278</v>
      </c>
      <c r="E58" s="235"/>
      <c r="F58" s="91">
        <v>170</v>
      </c>
      <c r="G58" s="100"/>
    </row>
    <row r="59" spans="1:11" s="55" customFormat="1" ht="15.75">
      <c r="A59" s="10" t="s">
        <v>180</v>
      </c>
      <c r="B59" s="10" t="s">
        <v>181</v>
      </c>
      <c r="C59" s="10"/>
      <c r="D59" s="10"/>
      <c r="E59" s="10"/>
      <c r="F59" s="40">
        <f>SUM(F60)</f>
        <v>1210</v>
      </c>
      <c r="G59" s="62"/>
      <c r="K59" s="57"/>
    </row>
    <row r="60" spans="1:11" s="53" customFormat="1" ht="15.75">
      <c r="A60" s="2"/>
      <c r="B60" s="2" t="s">
        <v>238</v>
      </c>
      <c r="C60" s="2"/>
      <c r="D60" s="2" t="s">
        <v>239</v>
      </c>
      <c r="E60" s="2"/>
      <c r="F60" s="38">
        <v>1210</v>
      </c>
      <c r="G60" s="64"/>
      <c r="K60" s="59"/>
    </row>
    <row r="61" spans="1:7" s="55" customFormat="1" ht="33" customHeight="1">
      <c r="A61" s="134" t="s">
        <v>86</v>
      </c>
      <c r="B61" s="135"/>
      <c r="C61" s="135"/>
      <c r="D61" s="135"/>
      <c r="E61" s="135"/>
      <c r="F61" s="143">
        <f>SUM(F62)</f>
        <v>2680</v>
      </c>
      <c r="G61" s="61"/>
    </row>
    <row r="62" spans="1:7" s="55" customFormat="1" ht="15.75">
      <c r="A62" s="13" t="s">
        <v>127</v>
      </c>
      <c r="B62" s="10" t="s">
        <v>128</v>
      </c>
      <c r="C62" s="13"/>
      <c r="D62" s="92"/>
      <c r="E62" s="93"/>
      <c r="F62" s="40">
        <f>SUM(F63)</f>
        <v>2680</v>
      </c>
      <c r="G62" s="62"/>
    </row>
    <row r="63" spans="1:7" s="53" customFormat="1" ht="15.75">
      <c r="A63" s="13"/>
      <c r="B63" s="12" t="s">
        <v>144</v>
      </c>
      <c r="C63" s="2"/>
      <c r="D63" s="2" t="s">
        <v>145</v>
      </c>
      <c r="E63" s="94"/>
      <c r="F63" s="77">
        <v>2680</v>
      </c>
      <c r="G63" s="95"/>
    </row>
    <row r="64" spans="1:7" s="53" customFormat="1" ht="37.5" customHeight="1">
      <c r="A64" s="227" t="s">
        <v>223</v>
      </c>
      <c r="B64" s="228"/>
      <c r="C64" s="228"/>
      <c r="D64" s="228"/>
      <c r="E64" s="228"/>
      <c r="F64" s="143">
        <f>SUM(F65)</f>
        <v>56</v>
      </c>
      <c r="G64" s="61"/>
    </row>
    <row r="65" spans="1:11" s="55" customFormat="1" ht="15.75">
      <c r="A65" s="10" t="s">
        <v>63</v>
      </c>
      <c r="B65" s="16" t="s">
        <v>64</v>
      </c>
      <c r="C65" s="16"/>
      <c r="D65" s="16"/>
      <c r="E65" s="16"/>
      <c r="F65" s="40">
        <f>SUM(F66)</f>
        <v>56</v>
      </c>
      <c r="G65" s="62"/>
      <c r="I65" s="56"/>
      <c r="J65" s="56"/>
      <c r="K65" s="57"/>
    </row>
    <row r="66" spans="1:11" s="53" customFormat="1" ht="15.75">
      <c r="A66" s="2"/>
      <c r="B66" s="2"/>
      <c r="C66" s="2" t="s">
        <v>224</v>
      </c>
      <c r="D66" s="2" t="s">
        <v>225</v>
      </c>
      <c r="E66" s="2"/>
      <c r="F66" s="38">
        <v>56</v>
      </c>
      <c r="G66" s="63"/>
      <c r="I66" s="58"/>
      <c r="J66" s="58"/>
      <c r="K66" s="59"/>
    </row>
    <row r="67" spans="1:11" s="10" customFormat="1" ht="30.75" customHeight="1">
      <c r="A67" s="134" t="s">
        <v>146</v>
      </c>
      <c r="B67" s="134"/>
      <c r="C67" s="134"/>
      <c r="D67" s="134"/>
      <c r="E67" s="134"/>
      <c r="F67" s="144">
        <f>SUM(F8+F12+F15+F20+F37+F56+F61+F64+F34)</f>
        <v>57332</v>
      </c>
      <c r="G67" s="40"/>
      <c r="K67" s="44"/>
    </row>
    <row r="69" spans="3:5" ht="15.75">
      <c r="C69" s="10" t="s">
        <v>127</v>
      </c>
      <c r="E69" s="39">
        <f>F38+F62</f>
        <v>36386</v>
      </c>
    </row>
    <row r="70" spans="3:5" ht="15.75">
      <c r="C70" s="10" t="s">
        <v>107</v>
      </c>
      <c r="E70" s="39">
        <f>F21</f>
        <v>3775</v>
      </c>
    </row>
    <row r="71" spans="3:5" ht="15.75">
      <c r="C71" s="10" t="s">
        <v>63</v>
      </c>
      <c r="E71" s="39">
        <f>F9+F13+F35+F57+F65</f>
        <v>441</v>
      </c>
    </row>
    <row r="72" spans="3:5" ht="15.75">
      <c r="C72" s="10" t="s">
        <v>180</v>
      </c>
      <c r="E72" s="39">
        <f>F59</f>
        <v>1210</v>
      </c>
    </row>
    <row r="73" spans="3:5" ht="15.75">
      <c r="C73" s="10" t="s">
        <v>99</v>
      </c>
      <c r="E73" s="39">
        <f>F16+F54</f>
        <v>15520</v>
      </c>
    </row>
    <row r="74" ht="15.75">
      <c r="E74" s="147">
        <f>SUM(E69:E73)</f>
        <v>57332</v>
      </c>
    </row>
  </sheetData>
  <sheetProtection/>
  <mergeCells count="13">
    <mergeCell ref="B57:E57"/>
    <mergeCell ref="A64:E64"/>
    <mergeCell ref="A56:E56"/>
    <mergeCell ref="D47:E47"/>
    <mergeCell ref="A15:E15"/>
    <mergeCell ref="D58:E58"/>
    <mergeCell ref="A1:F1"/>
    <mergeCell ref="A2:F2"/>
    <mergeCell ref="A3:F3"/>
    <mergeCell ref="A4:F4"/>
    <mergeCell ref="A12:E12"/>
    <mergeCell ref="F6:F7"/>
    <mergeCell ref="A6:E7"/>
  </mergeCells>
  <printOptions gridLines="1" headings="1"/>
  <pageMargins left="0.75" right="0.75" top="1" bottom="1" header="0.5" footer="0.5"/>
  <pageSetup horizontalDpi="600" verticalDpi="600" orientation="portrait" paperSize="9" scale="70" r:id="rId1"/>
  <rowBreaks count="1" manualBreakCount="1">
    <brk id="55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49"/>
  <sheetViews>
    <sheetView zoomScale="145" zoomScaleNormal="145" zoomScalePageLayoutView="0" workbookViewId="0" topLeftCell="A1">
      <selection activeCell="I45" sqref="I45"/>
    </sheetView>
  </sheetViews>
  <sheetFormatPr defaultColWidth="9.140625" defaultRowHeight="12.75"/>
  <cols>
    <col min="1" max="1" width="3.8515625" style="25" customWidth="1"/>
    <col min="2" max="2" width="4.57421875" style="25" customWidth="1"/>
    <col min="3" max="3" width="5.8515625" style="25" customWidth="1"/>
    <col min="4" max="4" width="4.7109375" style="25" customWidth="1"/>
    <col min="5" max="5" width="60.8515625" style="25" customWidth="1"/>
    <col min="6" max="6" width="14.57421875" style="25" customWidth="1"/>
    <col min="7" max="16384" width="9.140625" style="25" customWidth="1"/>
  </cols>
  <sheetData>
    <row r="1" spans="1:6" s="46" customFormat="1" ht="16.5" customHeight="1">
      <c r="A1" s="224" t="s">
        <v>294</v>
      </c>
      <c r="B1" s="224"/>
      <c r="C1" s="224"/>
      <c r="D1" s="224"/>
      <c r="E1" s="224"/>
      <c r="F1" s="224"/>
    </row>
    <row r="2" spans="1:9" s="2" customFormat="1" ht="23.25" customHeight="1">
      <c r="A2" s="225" t="s">
        <v>70</v>
      </c>
      <c r="B2" s="225"/>
      <c r="C2" s="225"/>
      <c r="D2" s="225"/>
      <c r="E2" s="225"/>
      <c r="F2" s="225"/>
      <c r="G2" s="3"/>
      <c r="H2" s="3"/>
      <c r="I2" s="42"/>
    </row>
    <row r="3" spans="1:9" s="2" customFormat="1" ht="20.25" customHeight="1">
      <c r="A3" s="225" t="s">
        <v>272</v>
      </c>
      <c r="B3" s="225"/>
      <c r="C3" s="225"/>
      <c r="D3" s="225"/>
      <c r="E3" s="225"/>
      <c r="F3" s="225"/>
      <c r="G3" s="3"/>
      <c r="H3" s="3"/>
      <c r="I3" s="42"/>
    </row>
    <row r="4" spans="1:9" s="2" customFormat="1" ht="15.75">
      <c r="A4" s="226" t="s">
        <v>219</v>
      </c>
      <c r="B4" s="226"/>
      <c r="C4" s="226"/>
      <c r="D4" s="226"/>
      <c r="E4" s="226"/>
      <c r="F4" s="226"/>
      <c r="G4" s="3"/>
      <c r="H4" s="3"/>
      <c r="I4" s="42"/>
    </row>
    <row r="5" spans="1:9" s="53" customFormat="1" ht="15.75">
      <c r="A5" s="54"/>
      <c r="B5" s="54"/>
      <c r="C5" s="54"/>
      <c r="D5" s="54"/>
      <c r="E5" s="54"/>
      <c r="F5" s="54"/>
      <c r="G5" s="50"/>
      <c r="H5" s="50"/>
      <c r="I5" s="52"/>
    </row>
    <row r="6" spans="1:9" s="2" customFormat="1" ht="24" customHeight="1">
      <c r="A6" s="231" t="s">
        <v>220</v>
      </c>
      <c r="B6" s="231"/>
      <c r="C6" s="231"/>
      <c r="D6" s="231"/>
      <c r="E6" s="231"/>
      <c r="F6" s="236" t="s">
        <v>69</v>
      </c>
      <c r="G6" s="3"/>
      <c r="H6" s="3"/>
      <c r="I6" s="42"/>
    </row>
    <row r="7" spans="1:6" s="43" customFormat="1" ht="27" customHeight="1">
      <c r="A7" s="231"/>
      <c r="B7" s="231"/>
      <c r="C7" s="231"/>
      <c r="D7" s="231"/>
      <c r="E7" s="231"/>
      <c r="F7" s="237"/>
    </row>
    <row r="8" spans="1:13" s="53" customFormat="1" ht="18" customHeight="1">
      <c r="A8" s="10" t="s">
        <v>127</v>
      </c>
      <c r="B8" s="16" t="s">
        <v>128</v>
      </c>
      <c r="C8" s="16"/>
      <c r="D8" s="16"/>
      <c r="E8" s="16"/>
      <c r="F8" s="40">
        <f>SUM(F9+F24)</f>
        <v>36386</v>
      </c>
      <c r="G8" s="62"/>
      <c r="H8" s="67"/>
      <c r="I8" s="68"/>
      <c r="J8" s="69"/>
      <c r="K8" s="70"/>
      <c r="L8" s="50"/>
      <c r="M8" s="50"/>
    </row>
    <row r="9" spans="1:13" s="53" customFormat="1" ht="15.75">
      <c r="A9" s="2"/>
      <c r="B9" s="2" t="s">
        <v>129</v>
      </c>
      <c r="C9" s="2"/>
      <c r="D9" s="2" t="s">
        <v>130</v>
      </c>
      <c r="E9" s="2"/>
      <c r="F9" s="5">
        <f>SUM(F10+F17+F23)</f>
        <v>33706</v>
      </c>
      <c r="G9" s="64"/>
      <c r="H9" s="67"/>
      <c r="I9" s="71"/>
      <c r="J9" s="72"/>
      <c r="K9" s="52"/>
      <c r="L9" s="50"/>
      <c r="M9" s="50"/>
    </row>
    <row r="10" spans="1:11" s="55" customFormat="1" ht="15.75">
      <c r="A10" s="10"/>
      <c r="B10" s="10"/>
      <c r="C10" s="2" t="s">
        <v>131</v>
      </c>
      <c r="D10" s="2" t="s">
        <v>132</v>
      </c>
      <c r="E10" s="2"/>
      <c r="F10" s="38">
        <f>SUM(F11:F16)</f>
        <v>10627</v>
      </c>
      <c r="G10" s="63"/>
      <c r="H10" s="67"/>
      <c r="I10" s="71"/>
      <c r="K10" s="57"/>
    </row>
    <row r="11" spans="1:11" s="55" customFormat="1" ht="15.75">
      <c r="A11" s="10"/>
      <c r="B11" s="10"/>
      <c r="C11" s="2"/>
      <c r="D11" s="2"/>
      <c r="E11" s="2" t="s">
        <v>137</v>
      </c>
      <c r="F11" s="39">
        <v>4032</v>
      </c>
      <c r="G11" s="65"/>
      <c r="H11" s="67"/>
      <c r="I11" s="71"/>
      <c r="K11" s="57"/>
    </row>
    <row r="12" spans="1:11" s="55" customFormat="1" ht="15.75">
      <c r="A12" s="10"/>
      <c r="B12" s="10"/>
      <c r="C12" s="2"/>
      <c r="D12" s="2"/>
      <c r="E12" s="2" t="s">
        <v>138</v>
      </c>
      <c r="F12" s="39">
        <v>5000</v>
      </c>
      <c r="G12" s="65"/>
      <c r="H12" s="67"/>
      <c r="I12" s="71"/>
      <c r="K12" s="57"/>
    </row>
    <row r="13" spans="1:11" s="55" customFormat="1" ht="15.75">
      <c r="A13" s="10"/>
      <c r="B13" s="10"/>
      <c r="C13" s="2"/>
      <c r="D13" s="2"/>
      <c r="E13" s="2" t="s">
        <v>236</v>
      </c>
      <c r="F13" s="39">
        <v>84</v>
      </c>
      <c r="G13" s="65"/>
      <c r="H13" s="67"/>
      <c r="I13" s="71"/>
      <c r="K13" s="57"/>
    </row>
    <row r="14" spans="1:11" s="55" customFormat="1" ht="15.75">
      <c r="A14" s="10"/>
      <c r="B14" s="10"/>
      <c r="C14" s="2"/>
      <c r="D14" s="2"/>
      <c r="E14" s="2" t="s">
        <v>141</v>
      </c>
      <c r="F14" s="39">
        <v>115</v>
      </c>
      <c r="G14" s="65"/>
      <c r="H14" s="67"/>
      <c r="I14" s="71"/>
      <c r="K14" s="57"/>
    </row>
    <row r="15" spans="1:11" s="55" customFormat="1" ht="15.75">
      <c r="A15" s="10"/>
      <c r="B15" s="10"/>
      <c r="C15" s="2"/>
      <c r="D15" s="2"/>
      <c r="E15" s="2" t="s">
        <v>237</v>
      </c>
      <c r="F15" s="39">
        <v>1385</v>
      </c>
      <c r="G15" s="65"/>
      <c r="H15" s="67"/>
      <c r="I15" s="71"/>
      <c r="K15" s="57"/>
    </row>
    <row r="16" spans="1:11" s="55" customFormat="1" ht="15.75">
      <c r="A16" s="10"/>
      <c r="B16" s="10"/>
      <c r="C16" s="2"/>
      <c r="D16" s="2"/>
      <c r="E16" s="2" t="s">
        <v>273</v>
      </c>
      <c r="F16" s="39">
        <v>11</v>
      </c>
      <c r="G16" s="65"/>
      <c r="H16" s="67"/>
      <c r="I16" s="71"/>
      <c r="K16" s="57"/>
    </row>
    <row r="17" spans="1:11" s="53" customFormat="1" ht="30.75" customHeight="1">
      <c r="A17" s="2"/>
      <c r="B17" s="2"/>
      <c r="C17" s="2" t="s">
        <v>133</v>
      </c>
      <c r="D17" s="234" t="s">
        <v>134</v>
      </c>
      <c r="E17" s="234"/>
      <c r="F17" s="38">
        <f>SUM(F18+F19+F22)</f>
        <v>21879</v>
      </c>
      <c r="G17" s="63"/>
      <c r="H17" s="67"/>
      <c r="I17" s="58"/>
      <c r="J17" s="58"/>
      <c r="K17" s="59"/>
    </row>
    <row r="18" spans="1:11" s="53" customFormat="1" ht="15" customHeight="1">
      <c r="A18" s="2"/>
      <c r="B18" s="2"/>
      <c r="C18" s="2"/>
      <c r="D18" s="45"/>
      <c r="E18" s="45" t="s">
        <v>139</v>
      </c>
      <c r="F18" s="79">
        <v>2500</v>
      </c>
      <c r="G18" s="98"/>
      <c r="I18" s="58"/>
      <c r="J18" s="58"/>
      <c r="K18" s="59"/>
    </row>
    <row r="19" spans="1:11" s="53" customFormat="1" ht="15" customHeight="1">
      <c r="A19" s="2"/>
      <c r="B19" s="2"/>
      <c r="C19" s="2"/>
      <c r="D19" s="45"/>
      <c r="E19" s="45" t="s">
        <v>140</v>
      </c>
      <c r="F19" s="79">
        <f>SUM(F20:F21)</f>
        <v>17239</v>
      </c>
      <c r="G19" s="98"/>
      <c r="I19" s="58"/>
      <c r="J19" s="58"/>
      <c r="K19" s="59"/>
    </row>
    <row r="20" spans="1:11" s="53" customFormat="1" ht="15" customHeight="1">
      <c r="A20" s="2"/>
      <c r="B20" s="2"/>
      <c r="C20" s="2"/>
      <c r="D20" s="45"/>
      <c r="E20" s="45" t="s">
        <v>279</v>
      </c>
      <c r="F20" s="80">
        <v>15636</v>
      </c>
      <c r="G20" s="99"/>
      <c r="I20" s="58"/>
      <c r="J20" s="58"/>
      <c r="K20" s="59"/>
    </row>
    <row r="21" spans="1:11" s="53" customFormat="1" ht="15" customHeight="1">
      <c r="A21" s="2"/>
      <c r="B21" s="2"/>
      <c r="C21" s="2"/>
      <c r="D21" s="45"/>
      <c r="E21" s="45" t="s">
        <v>280</v>
      </c>
      <c r="F21" s="80">
        <v>1603</v>
      </c>
      <c r="G21" s="99"/>
      <c r="I21" s="58"/>
      <c r="J21" s="58"/>
      <c r="K21" s="59"/>
    </row>
    <row r="22" spans="1:11" s="53" customFormat="1" ht="15" customHeight="1">
      <c r="A22" s="2"/>
      <c r="B22" s="2"/>
      <c r="C22" s="2"/>
      <c r="D22" s="45"/>
      <c r="E22" s="45" t="s">
        <v>268</v>
      </c>
      <c r="F22" s="79">
        <v>2140</v>
      </c>
      <c r="G22" s="98"/>
      <c r="I22" s="58"/>
      <c r="J22" s="58"/>
      <c r="K22" s="59"/>
    </row>
    <row r="23" spans="1:11" s="53" customFormat="1" ht="15.75">
      <c r="A23" s="2"/>
      <c r="B23" s="2"/>
      <c r="C23" s="2" t="s">
        <v>135</v>
      </c>
      <c r="D23" s="2" t="s">
        <v>281</v>
      </c>
      <c r="E23" s="2"/>
      <c r="F23" s="38">
        <v>1200</v>
      </c>
      <c r="G23" s="63"/>
      <c r="I23" s="58"/>
      <c r="J23" s="58"/>
      <c r="K23" s="59"/>
    </row>
    <row r="24" spans="1:7" s="53" customFormat="1" ht="15.75">
      <c r="A24" s="13"/>
      <c r="B24" s="12" t="s">
        <v>144</v>
      </c>
      <c r="C24" s="2"/>
      <c r="D24" s="2" t="s">
        <v>145</v>
      </c>
      <c r="E24" s="94"/>
      <c r="F24" s="94">
        <v>2680</v>
      </c>
      <c r="G24" s="95"/>
    </row>
    <row r="25" spans="1:11" s="55" customFormat="1" ht="15.75">
      <c r="A25" s="10" t="s">
        <v>107</v>
      </c>
      <c r="B25" s="16" t="s">
        <v>108</v>
      </c>
      <c r="C25" s="16"/>
      <c r="D25" s="16"/>
      <c r="E25" s="16"/>
      <c r="F25" s="40">
        <f>SUM(F26+F29+F36)</f>
        <v>3775</v>
      </c>
      <c r="G25" s="62"/>
      <c r="I25" s="56"/>
      <c r="J25" s="56"/>
      <c r="K25" s="57"/>
    </row>
    <row r="26" spans="1:11" s="53" customFormat="1" ht="15.75">
      <c r="A26" s="2"/>
      <c r="B26" s="2" t="s">
        <v>109</v>
      </c>
      <c r="C26" s="2"/>
      <c r="D26" s="2" t="s">
        <v>110</v>
      </c>
      <c r="E26" s="2"/>
      <c r="F26" s="88">
        <f>SUM(F27:F28)</f>
        <v>1835</v>
      </c>
      <c r="G26" s="66"/>
      <c r="I26" s="58"/>
      <c r="J26" s="58"/>
      <c r="K26" s="59"/>
    </row>
    <row r="27" spans="1:11" s="53" customFormat="1" ht="15.75">
      <c r="A27" s="2"/>
      <c r="B27" s="2"/>
      <c r="C27" s="2"/>
      <c r="D27" s="2"/>
      <c r="E27" s="2" t="s">
        <v>114</v>
      </c>
      <c r="F27" s="39">
        <v>1415</v>
      </c>
      <c r="G27" s="65"/>
      <c r="I27" s="58"/>
      <c r="J27" s="58"/>
      <c r="K27" s="59"/>
    </row>
    <row r="28" spans="1:11" s="53" customFormat="1" ht="15.75">
      <c r="A28" s="10"/>
      <c r="B28" s="10"/>
      <c r="C28" s="10"/>
      <c r="D28" s="10"/>
      <c r="E28" s="2" t="s">
        <v>115</v>
      </c>
      <c r="F28" s="39">
        <v>420</v>
      </c>
      <c r="G28" s="65"/>
      <c r="I28" s="58"/>
      <c r="J28" s="58"/>
      <c r="K28" s="59"/>
    </row>
    <row r="29" spans="1:11" s="53" customFormat="1" ht="15.75">
      <c r="A29" s="10"/>
      <c r="B29" s="2" t="s">
        <v>116</v>
      </c>
      <c r="C29" s="2"/>
      <c r="D29" s="2" t="s">
        <v>117</v>
      </c>
      <c r="E29" s="2"/>
      <c r="F29" s="5">
        <f>SUM(F30+F32+F34)</f>
        <v>1900</v>
      </c>
      <c r="G29" s="64"/>
      <c r="I29" s="58"/>
      <c r="J29" s="58"/>
      <c r="K29" s="59"/>
    </row>
    <row r="30" spans="1:11" s="53" customFormat="1" ht="15.75">
      <c r="A30" s="10"/>
      <c r="B30" s="2"/>
      <c r="C30" s="2" t="s">
        <v>118</v>
      </c>
      <c r="D30" s="2" t="s">
        <v>119</v>
      </c>
      <c r="E30" s="2"/>
      <c r="F30" s="38">
        <f>SUM(F31)</f>
        <v>1300</v>
      </c>
      <c r="G30" s="63"/>
      <c r="I30" s="58"/>
      <c r="J30" s="58"/>
      <c r="K30" s="59"/>
    </row>
    <row r="31" spans="1:11" s="53" customFormat="1" ht="15.75">
      <c r="A31" s="10"/>
      <c r="B31" s="2"/>
      <c r="C31" s="2"/>
      <c r="D31" s="2"/>
      <c r="E31" s="2" t="s">
        <v>120</v>
      </c>
      <c r="F31" s="39">
        <v>1300</v>
      </c>
      <c r="G31" s="65"/>
      <c r="I31" s="58"/>
      <c r="J31" s="58"/>
      <c r="K31" s="59"/>
    </row>
    <row r="32" spans="1:11" s="53" customFormat="1" ht="15.75">
      <c r="A32" s="10"/>
      <c r="B32" s="2"/>
      <c r="C32" s="2" t="s">
        <v>121</v>
      </c>
      <c r="D32" s="2" t="s">
        <v>122</v>
      </c>
      <c r="E32" s="2"/>
      <c r="F32" s="38">
        <f>SUM(F33)</f>
        <v>525</v>
      </c>
      <c r="G32" s="63"/>
      <c r="I32" s="58"/>
      <c r="J32" s="58"/>
      <c r="K32" s="59"/>
    </row>
    <row r="33" spans="1:11" s="53" customFormat="1" ht="15.75">
      <c r="A33" s="10"/>
      <c r="B33" s="2"/>
      <c r="C33" s="2"/>
      <c r="D33" s="2"/>
      <c r="E33" s="2" t="s">
        <v>123</v>
      </c>
      <c r="F33" s="39">
        <v>525</v>
      </c>
      <c r="G33" s="65"/>
      <c r="I33" s="58"/>
      <c r="J33" s="58"/>
      <c r="K33" s="59"/>
    </row>
    <row r="34" spans="1:11" s="53" customFormat="1" ht="15.75">
      <c r="A34" s="10"/>
      <c r="B34" s="2"/>
      <c r="C34" s="2" t="s">
        <v>124</v>
      </c>
      <c r="D34" s="2" t="s">
        <v>125</v>
      </c>
      <c r="E34" s="2"/>
      <c r="F34" s="38">
        <f>SUM(F35)</f>
        <v>75</v>
      </c>
      <c r="G34" s="63"/>
      <c r="I34" s="58"/>
      <c r="J34" s="58"/>
      <c r="K34" s="59"/>
    </row>
    <row r="35" spans="1:11" s="53" customFormat="1" ht="15.75">
      <c r="A35" s="10"/>
      <c r="B35" s="2"/>
      <c r="C35" s="2"/>
      <c r="D35" s="2"/>
      <c r="E35" s="2" t="s">
        <v>126</v>
      </c>
      <c r="F35" s="39">
        <v>75</v>
      </c>
      <c r="G35" s="65"/>
      <c r="I35" s="58"/>
      <c r="J35" s="58"/>
      <c r="K35" s="59"/>
    </row>
    <row r="36" spans="1:11" s="53" customFormat="1" ht="15.75">
      <c r="A36" s="2"/>
      <c r="B36" s="2" t="s">
        <v>111</v>
      </c>
      <c r="C36" s="2"/>
      <c r="D36" s="2" t="s">
        <v>112</v>
      </c>
      <c r="E36" s="2"/>
      <c r="F36" s="2">
        <f>SUM(F37:F37)</f>
        <v>40</v>
      </c>
      <c r="K36" s="59"/>
    </row>
    <row r="37" spans="1:11" s="53" customFormat="1" ht="15.75">
      <c r="A37" s="2"/>
      <c r="B37" s="2"/>
      <c r="C37" s="2"/>
      <c r="D37" s="2"/>
      <c r="E37" s="2" t="s">
        <v>276</v>
      </c>
      <c r="F37" s="39">
        <v>40</v>
      </c>
      <c r="G37" s="65"/>
      <c r="K37" s="59"/>
    </row>
    <row r="38" spans="1:11" s="10" customFormat="1" ht="15.75">
      <c r="A38" s="10" t="s">
        <v>63</v>
      </c>
      <c r="B38" s="16" t="s">
        <v>64</v>
      </c>
      <c r="C38" s="16"/>
      <c r="D38" s="16"/>
      <c r="E38" s="16"/>
      <c r="F38" s="40">
        <f>SUM(F39:F41)</f>
        <v>441</v>
      </c>
      <c r="H38" s="111"/>
      <c r="I38" s="111"/>
      <c r="J38" s="111"/>
      <c r="K38" s="44"/>
    </row>
    <row r="39" spans="3:11" s="2" customFormat="1" ht="15.75">
      <c r="C39" s="2" t="s">
        <v>224</v>
      </c>
      <c r="D39" s="2" t="s">
        <v>225</v>
      </c>
      <c r="F39" s="116">
        <v>266</v>
      </c>
      <c r="K39" s="24"/>
    </row>
    <row r="40" spans="3:11" s="2" customFormat="1" ht="15.75">
      <c r="C40" s="2" t="s">
        <v>65</v>
      </c>
      <c r="D40" s="2" t="s">
        <v>66</v>
      </c>
      <c r="F40" s="116">
        <v>170</v>
      </c>
      <c r="H40" s="116"/>
      <c r="I40" s="116"/>
      <c r="J40" s="116"/>
      <c r="K40" s="24"/>
    </row>
    <row r="41" spans="3:11" s="2" customFormat="1" ht="15.75">
      <c r="C41" s="2" t="s">
        <v>67</v>
      </c>
      <c r="D41" s="2" t="s">
        <v>11</v>
      </c>
      <c r="F41" s="38">
        <v>5</v>
      </c>
      <c r="H41" s="116"/>
      <c r="I41" s="116"/>
      <c r="J41" s="116"/>
      <c r="K41" s="24"/>
    </row>
    <row r="42" spans="1:11" s="10" customFormat="1" ht="15.75">
      <c r="A42" s="10" t="s">
        <v>180</v>
      </c>
      <c r="B42" s="10" t="s">
        <v>181</v>
      </c>
      <c r="F42" s="40">
        <f>SUM(F43)</f>
        <v>1210</v>
      </c>
      <c r="K42" s="44"/>
    </row>
    <row r="43" spans="2:11" s="2" customFormat="1" ht="15.75">
      <c r="B43" s="2" t="s">
        <v>238</v>
      </c>
      <c r="D43" s="2" t="s">
        <v>239</v>
      </c>
      <c r="F43" s="38">
        <v>1210</v>
      </c>
      <c r="K43" s="24"/>
    </row>
    <row r="44" spans="1:11" s="10" customFormat="1" ht="15.75">
      <c r="A44" s="10" t="s">
        <v>99</v>
      </c>
      <c r="B44" s="16" t="s">
        <v>100</v>
      </c>
      <c r="C44" s="16"/>
      <c r="D44" s="16"/>
      <c r="E44" s="16"/>
      <c r="F44" s="40">
        <f>SUM(F45)</f>
        <v>15520</v>
      </c>
      <c r="H44" s="111"/>
      <c r="I44" s="111"/>
      <c r="J44" s="111"/>
      <c r="K44" s="44"/>
    </row>
    <row r="45" spans="2:11" s="2" customFormat="1" ht="15.75">
      <c r="B45" s="2" t="s">
        <v>101</v>
      </c>
      <c r="D45" s="2" t="s">
        <v>102</v>
      </c>
      <c r="F45" s="5">
        <f>SUM(F46+F48)</f>
        <v>15520</v>
      </c>
      <c r="H45" s="116"/>
      <c r="I45" s="116"/>
      <c r="J45" s="116"/>
      <c r="K45" s="24"/>
    </row>
    <row r="46" spans="3:11" s="2" customFormat="1" ht="15.75">
      <c r="C46" s="2" t="s">
        <v>103</v>
      </c>
      <c r="D46" s="2" t="s">
        <v>104</v>
      </c>
      <c r="F46" s="38">
        <f>SUM(F47)</f>
        <v>13080</v>
      </c>
      <c r="H46" s="116"/>
      <c r="I46" s="116"/>
      <c r="J46" s="116"/>
      <c r="K46" s="24"/>
    </row>
    <row r="47" spans="3:11" s="2" customFormat="1" ht="15.75">
      <c r="C47" s="2" t="s">
        <v>105</v>
      </c>
      <c r="E47" s="2" t="s">
        <v>106</v>
      </c>
      <c r="F47" s="39">
        <v>13080</v>
      </c>
      <c r="H47" s="116"/>
      <c r="I47" s="116"/>
      <c r="J47" s="116"/>
      <c r="K47" s="24"/>
    </row>
    <row r="48" spans="3:11" s="2" customFormat="1" ht="15.75">
      <c r="C48" s="2" t="s">
        <v>269</v>
      </c>
      <c r="D48" s="2" t="s">
        <v>270</v>
      </c>
      <c r="E48" s="12"/>
      <c r="F48" s="38">
        <v>2440</v>
      </c>
      <c r="K48" s="24"/>
    </row>
    <row r="49" spans="1:6" s="10" customFormat="1" ht="24.75" customHeight="1">
      <c r="A49" s="10" t="s">
        <v>192</v>
      </c>
      <c r="F49" s="40">
        <f>SUM(F44+F42+F38+F25+F8)</f>
        <v>57332</v>
      </c>
    </row>
  </sheetData>
  <sheetProtection/>
  <mergeCells count="7">
    <mergeCell ref="F6:F7"/>
    <mergeCell ref="D17:E17"/>
    <mergeCell ref="A6:E7"/>
    <mergeCell ref="A1:F1"/>
    <mergeCell ref="A2:F2"/>
    <mergeCell ref="A3:F3"/>
    <mergeCell ref="A4:F4"/>
  </mergeCells>
  <printOptions gridLines="1" headings="1"/>
  <pageMargins left="0.7480314960629921" right="0.7480314960629921" top="0.984251968503937" bottom="0.984251968503937" header="0.5118110236220472" footer="0.5118110236220472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9"/>
  <sheetViews>
    <sheetView zoomScale="130" zoomScaleNormal="130" zoomScaleSheetLayoutView="75" zoomScalePageLayoutView="0" workbookViewId="0" topLeftCell="A1">
      <selection activeCell="F6" sqref="F6"/>
    </sheetView>
  </sheetViews>
  <sheetFormatPr defaultColWidth="9.140625" defaultRowHeight="12.75"/>
  <cols>
    <col min="1" max="1" width="84.8515625" style="22" bestFit="1" customWidth="1"/>
    <col min="2" max="2" width="10.421875" style="22" customWidth="1"/>
    <col min="3" max="3" width="11.28125" style="22" customWidth="1"/>
    <col min="4" max="4" width="15.57421875" style="22" customWidth="1"/>
    <col min="5" max="5" width="12.421875" style="22" customWidth="1"/>
    <col min="6" max="16384" width="9.140625" style="22" customWidth="1"/>
  </cols>
  <sheetData>
    <row r="1" spans="1:5" s="47" customFormat="1" ht="15.75">
      <c r="A1" s="239" t="s">
        <v>295</v>
      </c>
      <c r="B1" s="239"/>
      <c r="C1" s="239"/>
      <c r="D1" s="239"/>
      <c r="E1" s="239"/>
    </row>
    <row r="2" spans="1:5" s="47" customFormat="1" ht="24" customHeight="1">
      <c r="A2" s="238" t="s">
        <v>70</v>
      </c>
      <c r="B2" s="238"/>
      <c r="C2" s="238"/>
      <c r="D2" s="238"/>
      <c r="E2" s="238"/>
    </row>
    <row r="3" spans="1:5" s="47" customFormat="1" ht="23.25" customHeight="1">
      <c r="A3" s="238" t="s">
        <v>296</v>
      </c>
      <c r="B3" s="238"/>
      <c r="C3" s="238"/>
      <c r="D3" s="238"/>
      <c r="E3" s="238"/>
    </row>
    <row r="4" spans="1:5" s="73" customFormat="1" ht="14.25" customHeight="1">
      <c r="A4" s="74"/>
      <c r="B4" s="74"/>
      <c r="C4" s="74"/>
      <c r="D4" s="74"/>
      <c r="E4" s="74"/>
    </row>
    <row r="5" spans="1:5" s="47" customFormat="1" ht="47.25">
      <c r="A5" s="169" t="s">
        <v>193</v>
      </c>
      <c r="B5" s="170" t="s">
        <v>194</v>
      </c>
      <c r="C5" s="170" t="s">
        <v>195</v>
      </c>
      <c r="D5" s="170" t="s">
        <v>258</v>
      </c>
      <c r="E5" s="170" t="s">
        <v>196</v>
      </c>
    </row>
    <row r="6" spans="1:5" s="47" customFormat="1" ht="15.75">
      <c r="A6" s="171" t="s">
        <v>98</v>
      </c>
      <c r="B6" s="172">
        <f>'2.bevétel'!F8</f>
        <v>140</v>
      </c>
      <c r="C6" s="173">
        <v>0</v>
      </c>
      <c r="D6" s="173">
        <v>0</v>
      </c>
      <c r="E6" s="174">
        <f aca="true" t="shared" si="0" ref="E6:E15">SUM(B6:D6)</f>
        <v>140</v>
      </c>
    </row>
    <row r="7" spans="1:5" s="47" customFormat="1" ht="15.75">
      <c r="A7" s="175" t="s">
        <v>197</v>
      </c>
      <c r="B7" s="174">
        <f>'2.bevétel'!F12</f>
        <v>5</v>
      </c>
      <c r="C7" s="174">
        <v>0</v>
      </c>
      <c r="D7" s="174">
        <v>0</v>
      </c>
      <c r="E7" s="174">
        <f t="shared" si="0"/>
        <v>5</v>
      </c>
    </row>
    <row r="8" spans="1:5" s="47" customFormat="1" ht="15.75">
      <c r="A8" s="176" t="s">
        <v>73</v>
      </c>
      <c r="B8" s="174">
        <f>'2.bevétel'!F15</f>
        <v>13080</v>
      </c>
      <c r="C8" s="174">
        <v>0</v>
      </c>
      <c r="D8" s="174">
        <v>0</v>
      </c>
      <c r="E8" s="174">
        <f t="shared" si="0"/>
        <v>13080</v>
      </c>
    </row>
    <row r="9" spans="1:5" s="47" customFormat="1" ht="15.75">
      <c r="A9" s="171" t="s">
        <v>198</v>
      </c>
      <c r="B9" s="174">
        <f>'2.bevétel'!F20</f>
        <v>3775</v>
      </c>
      <c r="C9" s="174">
        <v>0</v>
      </c>
      <c r="D9" s="174">
        <v>0</v>
      </c>
      <c r="E9" s="174">
        <f t="shared" si="0"/>
        <v>3775</v>
      </c>
    </row>
    <row r="10" spans="1:5" s="47" customFormat="1" ht="15.75">
      <c r="A10" s="171" t="s">
        <v>78</v>
      </c>
      <c r="B10" s="174">
        <f>'2.bevétel'!F34</f>
        <v>70</v>
      </c>
      <c r="C10" s="174">
        <v>0</v>
      </c>
      <c r="D10" s="174">
        <v>0</v>
      </c>
      <c r="E10" s="174">
        <f t="shared" si="0"/>
        <v>70</v>
      </c>
    </row>
    <row r="11" spans="1:5" s="47" customFormat="1" ht="15.75">
      <c r="A11" s="175" t="s">
        <v>199</v>
      </c>
      <c r="B11" s="174">
        <f>'2.bevétel'!F56</f>
        <v>1380</v>
      </c>
      <c r="C11" s="174">
        <v>0</v>
      </c>
      <c r="D11" s="174">
        <v>0</v>
      </c>
      <c r="E11" s="174">
        <f t="shared" si="0"/>
        <v>1380</v>
      </c>
    </row>
    <row r="12" spans="1:5" s="47" customFormat="1" ht="15.75">
      <c r="A12" s="176" t="s">
        <v>136</v>
      </c>
      <c r="B12" s="174">
        <f>'2.bevétel'!F37</f>
        <v>36146</v>
      </c>
      <c r="C12" s="174">
        <v>0</v>
      </c>
      <c r="D12" s="174">
        <v>0</v>
      </c>
      <c r="E12" s="174">
        <f t="shared" si="0"/>
        <v>36146</v>
      </c>
    </row>
    <row r="13" spans="1:5" s="47" customFormat="1" ht="15.75">
      <c r="A13" s="176" t="s">
        <v>86</v>
      </c>
      <c r="B13" s="174">
        <f>'2.bevétel'!F61</f>
        <v>2680</v>
      </c>
      <c r="C13" s="174">
        <v>0</v>
      </c>
      <c r="D13" s="174">
        <v>0</v>
      </c>
      <c r="E13" s="174">
        <f t="shared" si="0"/>
        <v>2680</v>
      </c>
    </row>
    <row r="14" spans="1:5" s="47" customFormat="1" ht="15.75">
      <c r="A14" s="176" t="s">
        <v>157</v>
      </c>
      <c r="B14" s="174">
        <v>0</v>
      </c>
      <c r="C14" s="174">
        <f>'10.Idősek Otthona bevétel'!F7+'10.Idősek Otthona bevétel'!F12</f>
        <v>20233</v>
      </c>
      <c r="D14" s="174">
        <v>0</v>
      </c>
      <c r="E14" s="174">
        <f t="shared" si="0"/>
        <v>20233</v>
      </c>
    </row>
    <row r="15" spans="1:5" s="178" customFormat="1" ht="15.75">
      <c r="A15" s="81" t="s">
        <v>223</v>
      </c>
      <c r="B15" s="89">
        <v>0</v>
      </c>
      <c r="C15" s="177">
        <f>'2.bevétel'!F64</f>
        <v>56</v>
      </c>
      <c r="D15" s="89">
        <v>0</v>
      </c>
      <c r="E15" s="89">
        <f t="shared" si="0"/>
        <v>56</v>
      </c>
    </row>
    <row r="16" spans="1:5" s="47" customFormat="1" ht="15.75">
      <c r="A16" s="171" t="s">
        <v>222</v>
      </c>
      <c r="B16" s="179">
        <f>SUM(B6:B15)</f>
        <v>57276</v>
      </c>
      <c r="C16" s="179">
        <f>SUM(C6:C15)</f>
        <v>20289</v>
      </c>
      <c r="D16" s="179">
        <f>SUM(D7:D13)</f>
        <v>0</v>
      </c>
      <c r="E16" s="179">
        <f>SUM(E6:E15)</f>
        <v>77565</v>
      </c>
    </row>
    <row r="17" s="47" customFormat="1" ht="12.75"/>
    <row r="18" s="47" customFormat="1" ht="12.75"/>
    <row r="19" s="47" customFormat="1" ht="12.75">
      <c r="C19" s="48"/>
    </row>
  </sheetData>
  <sheetProtection/>
  <mergeCells count="3">
    <mergeCell ref="A2:E2"/>
    <mergeCell ref="A3:E3"/>
    <mergeCell ref="A1:E1"/>
  </mergeCells>
  <printOptions gridLines="1" headings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01"/>
  <sheetViews>
    <sheetView zoomScale="130" zoomScaleNormal="130" zoomScaleSheetLayoutView="100" zoomScalePageLayoutView="0" workbookViewId="0" topLeftCell="A1">
      <selection activeCell="F196" sqref="F196"/>
    </sheetView>
  </sheetViews>
  <sheetFormatPr defaultColWidth="9.140625" defaultRowHeight="12.75"/>
  <cols>
    <col min="1" max="1" width="4.140625" style="2" customWidth="1"/>
    <col min="2" max="2" width="4.8515625" style="12" customWidth="1"/>
    <col min="3" max="3" width="7.00390625" style="12" customWidth="1"/>
    <col min="4" max="5" width="2.140625" style="12" customWidth="1"/>
    <col min="6" max="6" width="57.00390625" style="12" customWidth="1"/>
    <col min="7" max="7" width="9.140625" style="12" customWidth="1"/>
    <col min="8" max="8" width="14.7109375" style="12" customWidth="1"/>
    <col min="9" max="16384" width="9.140625" style="1" customWidth="1"/>
  </cols>
  <sheetData>
    <row r="1" spans="1:8" s="29" customFormat="1" ht="16.5" customHeight="1">
      <c r="A1" s="244" t="s">
        <v>297</v>
      </c>
      <c r="B1" s="244"/>
      <c r="C1" s="244"/>
      <c r="D1" s="244"/>
      <c r="E1" s="244"/>
      <c r="F1" s="244"/>
      <c r="G1" s="244"/>
      <c r="H1" s="244"/>
    </row>
    <row r="2" spans="1:8" ht="21.75" customHeight="1">
      <c r="A2" s="225" t="s">
        <v>70</v>
      </c>
      <c r="B2" s="225"/>
      <c r="C2" s="225"/>
      <c r="D2" s="225"/>
      <c r="E2" s="225"/>
      <c r="F2" s="225"/>
      <c r="G2" s="225"/>
      <c r="H2" s="225"/>
    </row>
    <row r="3" spans="1:8" ht="21.75" customHeight="1">
      <c r="A3" s="225" t="s">
        <v>274</v>
      </c>
      <c r="B3" s="225"/>
      <c r="C3" s="225"/>
      <c r="D3" s="225"/>
      <c r="E3" s="225"/>
      <c r="F3" s="225"/>
      <c r="G3" s="225"/>
      <c r="H3" s="225"/>
    </row>
    <row r="4" spans="1:8" ht="18.75" customHeight="1">
      <c r="A4" s="226" t="s">
        <v>7</v>
      </c>
      <c r="B4" s="226"/>
      <c r="C4" s="226"/>
      <c r="D4" s="226"/>
      <c r="E4" s="226"/>
      <c r="F4" s="226"/>
      <c r="G4" s="226"/>
      <c r="H4" s="226"/>
    </row>
    <row r="5" spans="1:8" ht="18.75" customHeight="1">
      <c r="A5" s="36"/>
      <c r="B5" s="36"/>
      <c r="C5" s="36"/>
      <c r="D5" s="36"/>
      <c r="E5" s="36"/>
      <c r="F5" s="36"/>
      <c r="G5" s="36"/>
      <c r="H5" s="36"/>
    </row>
    <row r="6" spans="1:8" ht="27.75" customHeight="1">
      <c r="A6" s="231" t="s">
        <v>151</v>
      </c>
      <c r="B6" s="231"/>
      <c r="C6" s="231"/>
      <c r="D6" s="231"/>
      <c r="E6" s="231"/>
      <c r="F6" s="231"/>
      <c r="G6" s="231" t="s">
        <v>6</v>
      </c>
      <c r="H6" s="236" t="s">
        <v>69</v>
      </c>
    </row>
    <row r="7" spans="1:8" s="11" customFormat="1" ht="22.5" customHeight="1">
      <c r="A7" s="231"/>
      <c r="B7" s="231"/>
      <c r="C7" s="231"/>
      <c r="D7" s="231"/>
      <c r="E7" s="231"/>
      <c r="F7" s="231"/>
      <c r="G7" s="231"/>
      <c r="H7" s="237"/>
    </row>
    <row r="8" spans="1:8" s="2" customFormat="1" ht="32.25" customHeight="1">
      <c r="A8" s="240" t="s">
        <v>12</v>
      </c>
      <c r="B8" s="241"/>
      <c r="C8" s="241"/>
      <c r="D8" s="241"/>
      <c r="E8" s="241"/>
      <c r="F8" s="242"/>
      <c r="G8" s="132" t="s">
        <v>71</v>
      </c>
      <c r="H8" s="133">
        <f>SUM(H9+H16+H18+H47)</f>
        <v>21665</v>
      </c>
    </row>
    <row r="9" spans="1:8" s="10" customFormat="1" ht="15.75">
      <c r="A9" s="10" t="s">
        <v>13</v>
      </c>
      <c r="B9" s="13" t="s">
        <v>5</v>
      </c>
      <c r="C9" s="13"/>
      <c r="D9" s="13"/>
      <c r="E9" s="13"/>
      <c r="F9" s="14"/>
      <c r="G9" s="14"/>
      <c r="H9" s="30">
        <f>SUM(H10+H13)</f>
        <v>4300</v>
      </c>
    </row>
    <row r="10" spans="2:8" s="2" customFormat="1" ht="15.75">
      <c r="B10" s="12" t="s">
        <v>14</v>
      </c>
      <c r="C10" s="12"/>
      <c r="D10" s="12" t="s">
        <v>15</v>
      </c>
      <c r="E10" s="12"/>
      <c r="F10" s="15"/>
      <c r="G10" s="15"/>
      <c r="H10" s="26">
        <f>SUM(H11+H12)</f>
        <v>2030</v>
      </c>
    </row>
    <row r="11" spans="2:8" s="2" customFormat="1" ht="15.75">
      <c r="B11" s="12"/>
      <c r="C11" s="12" t="s">
        <v>16</v>
      </c>
      <c r="D11" s="12" t="s">
        <v>17</v>
      </c>
      <c r="E11" s="12"/>
      <c r="F11" s="15"/>
      <c r="G11" s="15"/>
      <c r="H11" s="28">
        <v>1980</v>
      </c>
    </row>
    <row r="12" spans="2:8" s="2" customFormat="1" ht="15.75">
      <c r="B12" s="12"/>
      <c r="C12" s="12" t="s">
        <v>256</v>
      </c>
      <c r="D12" s="12" t="s">
        <v>257</v>
      </c>
      <c r="E12" s="12"/>
      <c r="F12" s="15"/>
      <c r="G12" s="15"/>
      <c r="H12" s="28">
        <v>50</v>
      </c>
    </row>
    <row r="13" spans="2:8" s="2" customFormat="1" ht="15.75">
      <c r="B13" s="12" t="s">
        <v>18</v>
      </c>
      <c r="C13" s="12"/>
      <c r="D13" s="12" t="s">
        <v>0</v>
      </c>
      <c r="E13" s="12"/>
      <c r="F13" s="15"/>
      <c r="G13" s="15"/>
      <c r="H13" s="26">
        <f>SUM(H14:H15)</f>
        <v>2270</v>
      </c>
    </row>
    <row r="14" spans="2:8" s="2" customFormat="1" ht="15.75">
      <c r="B14" s="12"/>
      <c r="C14" s="12" t="s">
        <v>20</v>
      </c>
      <c r="D14" s="12" t="s">
        <v>249</v>
      </c>
      <c r="E14" s="12"/>
      <c r="F14" s="15"/>
      <c r="G14" s="15"/>
      <c r="H14" s="28">
        <v>1035</v>
      </c>
    </row>
    <row r="15" spans="2:8" s="2" customFormat="1" ht="15.75">
      <c r="B15" s="12"/>
      <c r="C15" s="12"/>
      <c r="D15" s="12" t="s">
        <v>19</v>
      </c>
      <c r="E15" s="12"/>
      <c r="F15" s="15"/>
      <c r="G15" s="15"/>
      <c r="H15" s="28">
        <v>1235</v>
      </c>
    </row>
    <row r="16" spans="1:8" s="10" customFormat="1" ht="15.75" customHeight="1">
      <c r="A16" s="10" t="s">
        <v>21</v>
      </c>
      <c r="B16" s="16" t="s">
        <v>22</v>
      </c>
      <c r="C16" s="16"/>
      <c r="D16" s="16"/>
      <c r="E16" s="16"/>
      <c r="F16" s="17"/>
      <c r="G16" s="101"/>
      <c r="H16" s="30">
        <f>SUM(H17)</f>
        <v>1165</v>
      </c>
    </row>
    <row r="17" spans="2:8" s="2" customFormat="1" ht="15.75">
      <c r="B17" s="12"/>
      <c r="C17" s="12"/>
      <c r="D17" s="12" t="s">
        <v>10</v>
      </c>
      <c r="E17" s="12"/>
      <c r="F17" s="15"/>
      <c r="G17" s="15"/>
      <c r="H17" s="28">
        <v>1165</v>
      </c>
    </row>
    <row r="18" spans="1:8" s="10" customFormat="1" ht="15.75">
      <c r="A18" s="10" t="s">
        <v>23</v>
      </c>
      <c r="B18" s="16" t="s">
        <v>24</v>
      </c>
      <c r="C18" s="16"/>
      <c r="D18" s="16"/>
      <c r="E18" s="16"/>
      <c r="F18" s="17"/>
      <c r="G18" s="14"/>
      <c r="H18" s="30">
        <f>SUM(H19+H26+H34+H45)</f>
        <v>1850</v>
      </c>
    </row>
    <row r="19" spans="2:8" s="2" customFormat="1" ht="15.75">
      <c r="B19" s="12" t="s">
        <v>25</v>
      </c>
      <c r="C19" s="12"/>
      <c r="D19" s="12" t="s">
        <v>1</v>
      </c>
      <c r="E19" s="12"/>
      <c r="F19" s="18"/>
      <c r="G19" s="18"/>
      <c r="H19" s="26">
        <f>SUM(H20+H22)</f>
        <v>280</v>
      </c>
    </row>
    <row r="20" spans="2:8" s="2" customFormat="1" ht="15.75">
      <c r="B20" s="12"/>
      <c r="C20" s="12" t="s">
        <v>26</v>
      </c>
      <c r="D20" s="12" t="s">
        <v>27</v>
      </c>
      <c r="E20" s="12"/>
      <c r="F20" s="18"/>
      <c r="G20" s="18"/>
      <c r="H20" s="28">
        <f>SUM(H21)</f>
        <v>30</v>
      </c>
    </row>
    <row r="21" spans="2:8" s="2" customFormat="1" ht="15.75">
      <c r="B21" s="12"/>
      <c r="C21" s="12"/>
      <c r="D21" s="12"/>
      <c r="E21" s="12"/>
      <c r="F21" s="18" t="s">
        <v>228</v>
      </c>
      <c r="G21" s="18"/>
      <c r="H21" s="20">
        <v>30</v>
      </c>
    </row>
    <row r="22" spans="2:8" s="2" customFormat="1" ht="15.75">
      <c r="B22" s="12"/>
      <c r="C22" s="12" t="s">
        <v>28</v>
      </c>
      <c r="D22" s="12" t="s">
        <v>29</v>
      </c>
      <c r="E22" s="12"/>
      <c r="F22" s="15"/>
      <c r="G22" s="15"/>
      <c r="H22" s="28">
        <f>SUM(H23:H25)</f>
        <v>250</v>
      </c>
    </row>
    <row r="23" spans="1:8" s="2" customFormat="1" ht="15.75">
      <c r="A23" s="10"/>
      <c r="B23" s="13"/>
      <c r="C23" s="13"/>
      <c r="D23" s="19"/>
      <c r="E23" s="19"/>
      <c r="F23" s="15" t="s">
        <v>30</v>
      </c>
      <c r="G23" s="15"/>
      <c r="H23" s="20">
        <v>25</v>
      </c>
    </row>
    <row r="24" spans="1:8" s="2" customFormat="1" ht="15.75">
      <c r="A24" s="10"/>
      <c r="B24" s="13"/>
      <c r="C24" s="13"/>
      <c r="D24" s="19"/>
      <c r="E24" s="19"/>
      <c r="F24" s="15" t="s">
        <v>31</v>
      </c>
      <c r="G24" s="15"/>
      <c r="H24" s="20">
        <v>50</v>
      </c>
    </row>
    <row r="25" spans="1:8" s="2" customFormat="1" ht="15.75">
      <c r="A25" s="10"/>
      <c r="B25" s="13"/>
      <c r="C25" s="13"/>
      <c r="D25" s="19"/>
      <c r="E25" s="19"/>
      <c r="F25" s="15" t="s">
        <v>8</v>
      </c>
      <c r="G25" s="15"/>
      <c r="H25" s="20">
        <v>175</v>
      </c>
    </row>
    <row r="26" spans="2:8" s="2" customFormat="1" ht="15.75">
      <c r="B26" s="12" t="s">
        <v>32</v>
      </c>
      <c r="C26" s="12"/>
      <c r="D26" s="12" t="s">
        <v>33</v>
      </c>
      <c r="E26" s="12"/>
      <c r="F26" s="15"/>
      <c r="G26" s="15"/>
      <c r="H26" s="26">
        <f>SUM(H27+H32)</f>
        <v>475</v>
      </c>
    </row>
    <row r="27" spans="2:8" s="2" customFormat="1" ht="15.75">
      <c r="B27" s="12"/>
      <c r="C27" s="12" t="s">
        <v>34</v>
      </c>
      <c r="D27" s="12" t="s">
        <v>35</v>
      </c>
      <c r="E27" s="12"/>
      <c r="F27" s="15"/>
      <c r="G27" s="15"/>
      <c r="H27" s="28">
        <f>SUM(H28:H31)</f>
        <v>290</v>
      </c>
    </row>
    <row r="28" spans="2:8" s="2" customFormat="1" ht="15.75">
      <c r="B28" s="12"/>
      <c r="C28" s="12"/>
      <c r="D28" s="12"/>
      <c r="E28" s="12"/>
      <c r="F28" s="15" t="s">
        <v>72</v>
      </c>
      <c r="G28" s="15"/>
      <c r="H28" s="20">
        <v>50</v>
      </c>
    </row>
    <row r="29" spans="2:8" s="2" customFormat="1" ht="15.75">
      <c r="B29" s="12"/>
      <c r="C29" s="12"/>
      <c r="D29" s="12"/>
      <c r="E29" s="12"/>
      <c r="F29" s="15" t="s">
        <v>261</v>
      </c>
      <c r="G29" s="15"/>
      <c r="H29" s="20">
        <v>10</v>
      </c>
    </row>
    <row r="30" spans="2:8" s="2" customFormat="1" ht="15.75">
      <c r="B30" s="12"/>
      <c r="C30" s="12"/>
      <c r="D30" s="12"/>
      <c r="E30" s="12"/>
      <c r="F30" s="15" t="s">
        <v>240</v>
      </c>
      <c r="G30" s="15"/>
      <c r="H30" s="20">
        <v>100</v>
      </c>
    </row>
    <row r="31" spans="2:8" s="2" customFormat="1" ht="15.75">
      <c r="B31" s="12"/>
      <c r="C31" s="12"/>
      <c r="D31" s="12"/>
      <c r="E31" s="12"/>
      <c r="F31" s="15" t="s">
        <v>241</v>
      </c>
      <c r="G31" s="15"/>
      <c r="H31" s="20">
        <v>130</v>
      </c>
    </row>
    <row r="32" spans="2:8" s="2" customFormat="1" ht="15.75">
      <c r="B32" s="12"/>
      <c r="C32" s="12" t="s">
        <v>36</v>
      </c>
      <c r="D32" s="12" t="s">
        <v>37</v>
      </c>
      <c r="E32" s="12"/>
      <c r="F32" s="15"/>
      <c r="G32" s="15"/>
      <c r="H32" s="28">
        <f>SUM(H33)</f>
        <v>185</v>
      </c>
    </row>
    <row r="33" spans="2:8" s="2" customFormat="1" ht="15.75">
      <c r="B33" s="12"/>
      <c r="C33" s="12"/>
      <c r="D33" s="12"/>
      <c r="E33" s="12"/>
      <c r="F33" s="15" t="s">
        <v>2</v>
      </c>
      <c r="G33" s="15"/>
      <c r="H33" s="20">
        <v>185</v>
      </c>
    </row>
    <row r="34" spans="2:8" s="2" customFormat="1" ht="15.75">
      <c r="B34" s="12" t="s">
        <v>38</v>
      </c>
      <c r="C34" s="12"/>
      <c r="D34" s="12" t="s">
        <v>39</v>
      </c>
      <c r="E34" s="12"/>
      <c r="F34" s="15"/>
      <c r="G34" s="15"/>
      <c r="H34" s="26">
        <f>SUM(H35+H39+H40)</f>
        <v>860</v>
      </c>
    </row>
    <row r="35" spans="2:8" s="2" customFormat="1" ht="15.75">
      <c r="B35" s="12"/>
      <c r="C35" s="12" t="s">
        <v>40</v>
      </c>
      <c r="D35" s="12" t="s">
        <v>41</v>
      </c>
      <c r="E35" s="12"/>
      <c r="F35" s="15"/>
      <c r="G35" s="15"/>
      <c r="H35" s="28">
        <f>SUM(H36:H38)</f>
        <v>295</v>
      </c>
    </row>
    <row r="36" spans="2:8" s="2" customFormat="1" ht="15.75">
      <c r="B36" s="12"/>
      <c r="C36" s="12"/>
      <c r="D36" s="12"/>
      <c r="E36" s="12"/>
      <c r="F36" s="15" t="s">
        <v>42</v>
      </c>
      <c r="G36" s="15"/>
      <c r="H36" s="20">
        <v>50</v>
      </c>
    </row>
    <row r="37" spans="2:8" s="2" customFormat="1" ht="15.75">
      <c r="B37" s="12"/>
      <c r="C37" s="12"/>
      <c r="D37" s="12"/>
      <c r="E37" s="12"/>
      <c r="F37" s="15" t="s">
        <v>43</v>
      </c>
      <c r="G37" s="15"/>
      <c r="H37" s="20">
        <v>230</v>
      </c>
    </row>
    <row r="38" spans="2:8" s="2" customFormat="1" ht="15.75">
      <c r="B38" s="12"/>
      <c r="C38" s="12"/>
      <c r="D38" s="12"/>
      <c r="E38" s="12"/>
      <c r="F38" s="15" t="s">
        <v>3</v>
      </c>
      <c r="G38" s="15"/>
      <c r="H38" s="20">
        <v>15</v>
      </c>
    </row>
    <row r="39" spans="2:8" s="2" customFormat="1" ht="15.75">
      <c r="B39" s="12"/>
      <c r="C39" s="12" t="s">
        <v>44</v>
      </c>
      <c r="D39" s="12" t="s">
        <v>4</v>
      </c>
      <c r="E39" s="12"/>
      <c r="F39" s="15"/>
      <c r="G39" s="15"/>
      <c r="H39" s="28">
        <v>10</v>
      </c>
    </row>
    <row r="40" spans="2:8" s="2" customFormat="1" ht="15.75">
      <c r="B40" s="12"/>
      <c r="C40" s="12" t="s">
        <v>45</v>
      </c>
      <c r="D40" s="12" t="s">
        <v>46</v>
      </c>
      <c r="E40" s="12"/>
      <c r="F40" s="15"/>
      <c r="G40" s="15"/>
      <c r="H40" s="28">
        <f>SUM(H41:H44)</f>
        <v>555</v>
      </c>
    </row>
    <row r="41" spans="2:8" s="2" customFormat="1" ht="15.75">
      <c r="B41" s="12"/>
      <c r="C41" s="12"/>
      <c r="D41" s="12"/>
      <c r="E41" s="12"/>
      <c r="F41" s="15" t="s">
        <v>242</v>
      </c>
      <c r="G41" s="15"/>
      <c r="H41" s="20">
        <v>5</v>
      </c>
    </row>
    <row r="42" spans="2:8" s="2" customFormat="1" ht="15.75">
      <c r="B42" s="12"/>
      <c r="C42" s="12"/>
      <c r="D42" s="12"/>
      <c r="E42" s="12"/>
      <c r="F42" s="15" t="s">
        <v>243</v>
      </c>
      <c r="G42" s="15"/>
      <c r="H42" s="20">
        <v>170</v>
      </c>
    </row>
    <row r="43" spans="2:8" s="2" customFormat="1" ht="15.75">
      <c r="B43" s="12"/>
      <c r="C43" s="12"/>
      <c r="D43" s="12"/>
      <c r="E43" s="12"/>
      <c r="F43" s="15" t="s">
        <v>244</v>
      </c>
      <c r="G43" s="15"/>
      <c r="H43" s="20">
        <v>320</v>
      </c>
    </row>
    <row r="44" spans="2:8" s="2" customFormat="1" ht="15.75">
      <c r="B44" s="12"/>
      <c r="C44" s="12"/>
      <c r="D44" s="12"/>
      <c r="E44" s="12"/>
      <c r="F44" s="15" t="s">
        <v>245</v>
      </c>
      <c r="G44" s="15"/>
      <c r="H44" s="20">
        <v>60</v>
      </c>
    </row>
    <row r="45" spans="2:8" s="2" customFormat="1" ht="15.75">
      <c r="B45" s="12" t="s">
        <v>48</v>
      </c>
      <c r="C45" s="12"/>
      <c r="D45" s="12" t="s">
        <v>49</v>
      </c>
      <c r="E45" s="12"/>
      <c r="F45" s="15"/>
      <c r="G45" s="15"/>
      <c r="H45" s="26">
        <f>SUM(H46)</f>
        <v>235</v>
      </c>
    </row>
    <row r="46" spans="2:8" s="2" customFormat="1" ht="15.75">
      <c r="B46" s="12"/>
      <c r="C46" s="12" t="s">
        <v>50</v>
      </c>
      <c r="D46" s="12" t="s">
        <v>51</v>
      </c>
      <c r="E46" s="12"/>
      <c r="F46" s="15"/>
      <c r="G46" s="15"/>
      <c r="H46" s="28">
        <v>235</v>
      </c>
    </row>
    <row r="47" spans="1:8" s="10" customFormat="1" ht="15.75">
      <c r="A47" s="10" t="s">
        <v>52</v>
      </c>
      <c r="B47" s="16" t="s">
        <v>53</v>
      </c>
      <c r="C47" s="16"/>
      <c r="D47" s="16"/>
      <c r="E47" s="16"/>
      <c r="F47" s="17"/>
      <c r="G47" s="14"/>
      <c r="H47" s="30">
        <f>SUM(H48+H51)</f>
        <v>14350</v>
      </c>
    </row>
    <row r="48" spans="2:8" s="2" customFormat="1" ht="15.75">
      <c r="B48" s="12"/>
      <c r="C48" s="12" t="s">
        <v>54</v>
      </c>
      <c r="D48" s="12" t="s">
        <v>55</v>
      </c>
      <c r="E48" s="12"/>
      <c r="F48" s="15"/>
      <c r="G48" s="15"/>
      <c r="H48" s="28">
        <f>SUM(H49+H50)</f>
        <v>2103</v>
      </c>
    </row>
    <row r="49" spans="2:8" s="2" customFormat="1" ht="31.5" customHeight="1">
      <c r="B49" s="12"/>
      <c r="C49" s="12"/>
      <c r="D49" s="12"/>
      <c r="E49" s="12"/>
      <c r="F49" s="103" t="s">
        <v>9</v>
      </c>
      <c r="G49" s="103"/>
      <c r="H49" s="104">
        <v>1938</v>
      </c>
    </row>
    <row r="50" spans="2:8" s="2" customFormat="1" ht="15.75">
      <c r="B50" s="12"/>
      <c r="C50" s="12"/>
      <c r="D50" s="12"/>
      <c r="E50" s="12"/>
      <c r="F50" s="15" t="s">
        <v>282</v>
      </c>
      <c r="G50" s="102"/>
      <c r="H50" s="20">
        <v>165</v>
      </c>
    </row>
    <row r="51" spans="2:8" s="2" customFormat="1" ht="15.75">
      <c r="B51" s="12"/>
      <c r="C51" s="12" t="s">
        <v>275</v>
      </c>
      <c r="D51" s="12" t="s">
        <v>56</v>
      </c>
      <c r="E51" s="12"/>
      <c r="F51" s="15"/>
      <c r="G51" s="15"/>
      <c r="H51" s="20">
        <v>12247</v>
      </c>
    </row>
    <row r="52" spans="1:8" s="10" customFormat="1" ht="33" customHeight="1">
      <c r="A52" s="134" t="s">
        <v>136</v>
      </c>
      <c r="B52" s="135"/>
      <c r="C52" s="135"/>
      <c r="D52" s="135"/>
      <c r="E52" s="135"/>
      <c r="F52" s="136"/>
      <c r="G52" s="136"/>
      <c r="H52" s="137">
        <f>SUM(H53)</f>
        <v>2470</v>
      </c>
    </row>
    <row r="53" spans="1:8" s="10" customFormat="1" ht="15.75">
      <c r="A53" s="10" t="s">
        <v>74</v>
      </c>
      <c r="B53" s="13" t="s">
        <v>59</v>
      </c>
      <c r="C53" s="13"/>
      <c r="D53" s="13"/>
      <c r="E53" s="13"/>
      <c r="F53" s="14"/>
      <c r="G53" s="14"/>
      <c r="H53" s="30">
        <f>SUM(H54)</f>
        <v>2470</v>
      </c>
    </row>
    <row r="54" spans="2:8" s="2" customFormat="1" ht="15.75">
      <c r="B54" s="12"/>
      <c r="C54" s="12" t="s">
        <v>266</v>
      </c>
      <c r="D54" s="12" t="s">
        <v>267</v>
      </c>
      <c r="E54" s="12"/>
      <c r="F54" s="15"/>
      <c r="G54" s="15"/>
      <c r="H54" s="20">
        <v>2470</v>
      </c>
    </row>
    <row r="55" spans="1:8" s="2" customFormat="1" ht="32.25" customHeight="1">
      <c r="A55" s="227" t="s">
        <v>73</v>
      </c>
      <c r="B55" s="228"/>
      <c r="C55" s="228"/>
      <c r="D55" s="228"/>
      <c r="E55" s="228"/>
      <c r="F55" s="243"/>
      <c r="G55" s="138"/>
      <c r="H55" s="137">
        <f>SUM(H56)</f>
        <v>17239</v>
      </c>
    </row>
    <row r="56" spans="1:8" s="10" customFormat="1" ht="15.75">
      <c r="A56" s="10" t="s">
        <v>74</v>
      </c>
      <c r="B56" s="16" t="s">
        <v>59</v>
      </c>
      <c r="C56" s="16"/>
      <c r="D56" s="16"/>
      <c r="E56" s="16"/>
      <c r="F56" s="17"/>
      <c r="G56" s="14"/>
      <c r="H56" s="30">
        <f>SUM(H57)</f>
        <v>17239</v>
      </c>
    </row>
    <row r="57" spans="2:8" s="2" customFormat="1" ht="15.75">
      <c r="B57" s="12" t="s">
        <v>60</v>
      </c>
      <c r="C57" s="12" t="s">
        <v>61</v>
      </c>
      <c r="D57" s="12"/>
      <c r="E57" s="12"/>
      <c r="F57" s="15"/>
      <c r="G57" s="15"/>
      <c r="H57" s="28">
        <f>SUM(H58)</f>
        <v>17239</v>
      </c>
    </row>
    <row r="58" spans="1:8" s="2" customFormat="1" ht="15.75">
      <c r="A58" s="3"/>
      <c r="B58" s="105"/>
      <c r="C58" s="105" t="s">
        <v>62</v>
      </c>
      <c r="D58" s="105" t="s">
        <v>75</v>
      </c>
      <c r="E58" s="105"/>
      <c r="F58" s="15"/>
      <c r="G58" s="15"/>
      <c r="H58" s="20">
        <v>17239</v>
      </c>
    </row>
    <row r="59" spans="1:8" s="2" customFormat="1" ht="32.25" customHeight="1">
      <c r="A59" s="227" t="s">
        <v>76</v>
      </c>
      <c r="B59" s="228"/>
      <c r="C59" s="228"/>
      <c r="D59" s="228"/>
      <c r="E59" s="228"/>
      <c r="F59" s="243"/>
      <c r="G59" s="132"/>
      <c r="H59" s="137">
        <f>SUM(H60+H75)</f>
        <v>1315</v>
      </c>
    </row>
    <row r="60" spans="1:8" s="10" customFormat="1" ht="15.75">
      <c r="A60" s="10" t="s">
        <v>23</v>
      </c>
      <c r="B60" s="16" t="s">
        <v>24</v>
      </c>
      <c r="C60" s="16"/>
      <c r="D60" s="16"/>
      <c r="E60" s="16"/>
      <c r="F60" s="17"/>
      <c r="G60" s="14"/>
      <c r="H60" s="31">
        <f>SUM(H61+H65+H73)</f>
        <v>1015</v>
      </c>
    </row>
    <row r="61" spans="2:8" s="2" customFormat="1" ht="15.75">
      <c r="B61" s="12" t="s">
        <v>25</v>
      </c>
      <c r="C61" s="12"/>
      <c r="D61" s="12" t="s">
        <v>1</v>
      </c>
      <c r="E61" s="12"/>
      <c r="F61" s="18"/>
      <c r="G61" s="18"/>
      <c r="H61" s="32">
        <f>SUM(H62)</f>
        <v>170</v>
      </c>
    </row>
    <row r="62" spans="2:8" s="2" customFormat="1" ht="15.75">
      <c r="B62" s="12"/>
      <c r="C62" s="12" t="s">
        <v>28</v>
      </c>
      <c r="D62" s="12" t="s">
        <v>29</v>
      </c>
      <c r="E62" s="12"/>
      <c r="F62" s="15"/>
      <c r="G62" s="15"/>
      <c r="H62" s="28">
        <f>SUM(H63:H64)</f>
        <v>170</v>
      </c>
    </row>
    <row r="63" spans="1:8" s="2" customFormat="1" ht="15.75">
      <c r="A63" s="10"/>
      <c r="B63" s="13"/>
      <c r="C63" s="13"/>
      <c r="D63" s="19"/>
      <c r="E63" s="19"/>
      <c r="F63" s="15" t="s">
        <v>246</v>
      </c>
      <c r="G63" s="15"/>
      <c r="H63" s="20">
        <v>70</v>
      </c>
    </row>
    <row r="64" spans="1:8" s="2" customFormat="1" ht="15.75">
      <c r="A64" s="10"/>
      <c r="B64" s="13"/>
      <c r="C64" s="13"/>
      <c r="D64" s="19"/>
      <c r="E64" s="19"/>
      <c r="F64" s="15" t="s">
        <v>8</v>
      </c>
      <c r="G64" s="15"/>
      <c r="H64" s="20">
        <v>100</v>
      </c>
    </row>
    <row r="65" spans="2:8" s="2" customFormat="1" ht="15.75">
      <c r="B65" s="12" t="s">
        <v>38</v>
      </c>
      <c r="C65" s="12"/>
      <c r="D65" s="12" t="s">
        <v>39</v>
      </c>
      <c r="E65" s="12"/>
      <c r="F65" s="15"/>
      <c r="G65" s="15"/>
      <c r="H65" s="32">
        <f>SUM(H66+H69+H70)</f>
        <v>645</v>
      </c>
    </row>
    <row r="66" spans="2:8" s="2" customFormat="1" ht="15.75">
      <c r="B66" s="12"/>
      <c r="C66" s="12" t="s">
        <v>40</v>
      </c>
      <c r="D66" s="12" t="s">
        <v>41</v>
      </c>
      <c r="E66" s="12"/>
      <c r="F66" s="15"/>
      <c r="G66" s="15"/>
      <c r="H66" s="28">
        <f>SUM(H67:H68)</f>
        <v>55</v>
      </c>
    </row>
    <row r="67" spans="2:8" s="2" customFormat="1" ht="15.75">
      <c r="B67" s="12"/>
      <c r="C67" s="12"/>
      <c r="D67" s="12"/>
      <c r="E67" s="12"/>
      <c r="F67" s="15" t="s">
        <v>42</v>
      </c>
      <c r="G67" s="15"/>
      <c r="H67" s="20">
        <v>15</v>
      </c>
    </row>
    <row r="68" spans="2:8" s="2" customFormat="1" ht="15.75">
      <c r="B68" s="12"/>
      <c r="C68" s="12"/>
      <c r="D68" s="12"/>
      <c r="E68" s="12"/>
      <c r="F68" s="15" t="s">
        <v>3</v>
      </c>
      <c r="G68" s="15"/>
      <c r="H68" s="20">
        <v>40</v>
      </c>
    </row>
    <row r="69" spans="2:8" s="2" customFormat="1" ht="15.75">
      <c r="B69" s="12"/>
      <c r="C69" s="12" t="s">
        <v>44</v>
      </c>
      <c r="D69" s="12" t="s">
        <v>4</v>
      </c>
      <c r="E69" s="12"/>
      <c r="F69" s="15"/>
      <c r="G69" s="15"/>
      <c r="H69" s="20">
        <v>460</v>
      </c>
    </row>
    <row r="70" spans="2:8" s="2" customFormat="1" ht="15.75">
      <c r="B70" s="12"/>
      <c r="C70" s="12" t="s">
        <v>45</v>
      </c>
      <c r="D70" s="12" t="s">
        <v>46</v>
      </c>
      <c r="E70" s="12"/>
      <c r="F70" s="15"/>
      <c r="G70" s="15"/>
      <c r="H70" s="28">
        <f>SUM(H71:H72)</f>
        <v>130</v>
      </c>
    </row>
    <row r="71" spans="2:8" s="2" customFormat="1" ht="15.75">
      <c r="B71" s="12"/>
      <c r="C71" s="12"/>
      <c r="D71" s="12"/>
      <c r="E71" s="12"/>
      <c r="F71" s="15" t="s">
        <v>245</v>
      </c>
      <c r="G71" s="15"/>
      <c r="H71" s="20">
        <v>30</v>
      </c>
    </row>
    <row r="72" spans="2:8" s="2" customFormat="1" ht="15.75">
      <c r="B72" s="12"/>
      <c r="C72" s="12"/>
      <c r="D72" s="12"/>
      <c r="E72" s="12"/>
      <c r="F72" s="15" t="s">
        <v>77</v>
      </c>
      <c r="G72" s="15"/>
      <c r="H72" s="20">
        <v>100</v>
      </c>
    </row>
    <row r="73" spans="2:8" s="2" customFormat="1" ht="15.75">
      <c r="B73" s="12" t="s">
        <v>48</v>
      </c>
      <c r="C73" s="12"/>
      <c r="D73" s="12" t="s">
        <v>49</v>
      </c>
      <c r="E73" s="12"/>
      <c r="F73" s="15"/>
      <c r="G73" s="15"/>
      <c r="H73" s="32">
        <f>SUM(H74)</f>
        <v>200</v>
      </c>
    </row>
    <row r="74" spans="2:8" s="2" customFormat="1" ht="15.75">
      <c r="B74" s="12"/>
      <c r="C74" s="12" t="s">
        <v>50</v>
      </c>
      <c r="D74" s="12" t="s">
        <v>51</v>
      </c>
      <c r="E74" s="12"/>
      <c r="F74" s="15"/>
      <c r="G74" s="15"/>
      <c r="H74" s="20">
        <v>200</v>
      </c>
    </row>
    <row r="75" spans="1:8" s="10" customFormat="1" ht="15.75">
      <c r="A75" s="10" t="s">
        <v>167</v>
      </c>
      <c r="B75" s="16" t="s">
        <v>168</v>
      </c>
      <c r="C75" s="16"/>
      <c r="D75" s="16"/>
      <c r="E75" s="16"/>
      <c r="F75" s="126"/>
      <c r="G75" s="127"/>
      <c r="H75" s="128">
        <f>SUM(H76:H77)</f>
        <v>300</v>
      </c>
    </row>
    <row r="76" spans="2:8" s="2" customFormat="1" ht="15.75">
      <c r="B76" s="12" t="s">
        <v>287</v>
      </c>
      <c r="C76" s="12"/>
      <c r="D76" s="12" t="s">
        <v>288</v>
      </c>
      <c r="E76" s="12"/>
      <c r="F76" s="129"/>
      <c r="G76" s="130"/>
      <c r="H76" s="131">
        <v>240</v>
      </c>
    </row>
    <row r="77" spans="2:8" s="2" customFormat="1" ht="15.75">
      <c r="B77" s="12" t="s">
        <v>289</v>
      </c>
      <c r="C77" s="12"/>
      <c r="D77" s="12" t="s">
        <v>290</v>
      </c>
      <c r="E77" s="12"/>
      <c r="F77" s="129"/>
      <c r="G77" s="130"/>
      <c r="H77" s="131">
        <v>60</v>
      </c>
    </row>
    <row r="78" spans="1:8" s="10" customFormat="1" ht="30" customHeight="1">
      <c r="A78" s="134" t="s">
        <v>262</v>
      </c>
      <c r="B78" s="135"/>
      <c r="C78" s="135"/>
      <c r="D78" s="135"/>
      <c r="E78" s="135"/>
      <c r="F78" s="136"/>
      <c r="G78" s="136"/>
      <c r="H78" s="137">
        <f>SUM(H79+H82)</f>
        <v>316</v>
      </c>
    </row>
    <row r="79" spans="1:8" s="10" customFormat="1" ht="15.75">
      <c r="A79" s="10" t="s">
        <v>52</v>
      </c>
      <c r="B79" s="16" t="s">
        <v>53</v>
      </c>
      <c r="C79" s="16"/>
      <c r="D79" s="16"/>
      <c r="E79" s="16"/>
      <c r="F79" s="17"/>
      <c r="G79" s="14"/>
      <c r="H79" s="30">
        <f>SUM(H80)</f>
        <v>267</v>
      </c>
    </row>
    <row r="80" spans="2:8" s="2" customFormat="1" ht="15.75">
      <c r="B80" s="12"/>
      <c r="C80" s="12" t="s">
        <v>54</v>
      </c>
      <c r="D80" s="12" t="s">
        <v>55</v>
      </c>
      <c r="E80" s="12"/>
      <c r="F80" s="15"/>
      <c r="G80" s="15"/>
      <c r="H80" s="28">
        <f>SUM(H81)</f>
        <v>267</v>
      </c>
    </row>
    <row r="81" spans="2:8" s="2" customFormat="1" ht="15.75">
      <c r="B81" s="12"/>
      <c r="C81" s="12"/>
      <c r="D81" s="12"/>
      <c r="E81" s="12"/>
      <c r="F81" s="15" t="s">
        <v>282</v>
      </c>
      <c r="G81" s="15"/>
      <c r="H81" s="20">
        <v>267</v>
      </c>
    </row>
    <row r="82" spans="1:8" s="10" customFormat="1" ht="15.75">
      <c r="A82" s="10" t="s">
        <v>58</v>
      </c>
      <c r="B82" s="13" t="s">
        <v>57</v>
      </c>
      <c r="C82" s="13"/>
      <c r="D82" s="13"/>
      <c r="E82" s="13"/>
      <c r="F82" s="14"/>
      <c r="G82" s="14"/>
      <c r="H82" s="30">
        <f>SUM(H83)</f>
        <v>49</v>
      </c>
    </row>
    <row r="83" spans="2:8" s="2" customFormat="1" ht="15.75">
      <c r="B83" s="12" t="s">
        <v>250</v>
      </c>
      <c r="C83" s="12" t="s">
        <v>251</v>
      </c>
      <c r="D83" s="12"/>
      <c r="E83" s="12"/>
      <c r="F83" s="15"/>
      <c r="G83" s="15"/>
      <c r="H83" s="28">
        <f>SUM(H84)</f>
        <v>49</v>
      </c>
    </row>
    <row r="84" spans="2:8" s="2" customFormat="1" ht="15.75">
      <c r="B84" s="12"/>
      <c r="C84" s="12"/>
      <c r="D84" s="12"/>
      <c r="E84" s="12"/>
      <c r="F84" s="15" t="s">
        <v>282</v>
      </c>
      <c r="G84" s="15"/>
      <c r="H84" s="20">
        <v>49</v>
      </c>
    </row>
    <row r="85" spans="1:8" s="2" customFormat="1" ht="32.25" customHeight="1">
      <c r="A85" s="227" t="s">
        <v>78</v>
      </c>
      <c r="B85" s="228"/>
      <c r="C85" s="228"/>
      <c r="D85" s="228"/>
      <c r="E85" s="228"/>
      <c r="F85" s="243"/>
      <c r="G85" s="132"/>
      <c r="H85" s="137">
        <f>SUM(H86)</f>
        <v>290</v>
      </c>
    </row>
    <row r="86" spans="1:8" s="10" customFormat="1" ht="15.75">
      <c r="A86" s="10" t="s">
        <v>23</v>
      </c>
      <c r="B86" s="16" t="s">
        <v>24</v>
      </c>
      <c r="C86" s="16"/>
      <c r="D86" s="16"/>
      <c r="E86" s="16"/>
      <c r="F86" s="17"/>
      <c r="G86" s="14"/>
      <c r="H86" s="31">
        <f>SUM(H87+H90+H95)</f>
        <v>290</v>
      </c>
    </row>
    <row r="87" spans="2:8" s="2" customFormat="1" ht="15.75">
      <c r="B87" s="12" t="s">
        <v>25</v>
      </c>
      <c r="C87" s="12"/>
      <c r="D87" s="12" t="s">
        <v>1</v>
      </c>
      <c r="E87" s="12"/>
      <c r="F87" s="18"/>
      <c r="G87" s="18"/>
      <c r="H87" s="32">
        <f>SUM(H88)</f>
        <v>10</v>
      </c>
    </row>
    <row r="88" spans="2:8" s="2" customFormat="1" ht="15.75">
      <c r="B88" s="12"/>
      <c r="C88" s="12" t="s">
        <v>28</v>
      </c>
      <c r="D88" s="12" t="s">
        <v>29</v>
      </c>
      <c r="E88" s="12"/>
      <c r="F88" s="15"/>
      <c r="G88" s="15"/>
      <c r="H88" s="28">
        <f>SUM(H89)</f>
        <v>10</v>
      </c>
    </row>
    <row r="89" spans="1:8" s="2" customFormat="1" ht="15.75">
      <c r="A89" s="10"/>
      <c r="B89" s="13"/>
      <c r="C89" s="13"/>
      <c r="D89" s="19"/>
      <c r="E89" s="19"/>
      <c r="F89" s="15" t="s">
        <v>8</v>
      </c>
      <c r="G89" s="15"/>
      <c r="H89" s="20">
        <v>10</v>
      </c>
    </row>
    <row r="90" spans="2:8" s="2" customFormat="1" ht="15.75">
      <c r="B90" s="12" t="s">
        <v>38</v>
      </c>
      <c r="C90" s="12"/>
      <c r="D90" s="12" t="s">
        <v>39</v>
      </c>
      <c r="E90" s="12"/>
      <c r="F90" s="15"/>
      <c r="G90" s="15"/>
      <c r="H90" s="32">
        <f>SUM(H91+H94)</f>
        <v>210</v>
      </c>
    </row>
    <row r="91" spans="2:8" s="2" customFormat="1" ht="15.75">
      <c r="B91" s="12"/>
      <c r="C91" s="12" t="s">
        <v>40</v>
      </c>
      <c r="D91" s="12" t="s">
        <v>41</v>
      </c>
      <c r="E91" s="12"/>
      <c r="F91" s="15"/>
      <c r="G91" s="15"/>
      <c r="H91" s="28">
        <f>SUM(H92:H93)</f>
        <v>30</v>
      </c>
    </row>
    <row r="92" spans="2:8" s="2" customFormat="1" ht="15.75">
      <c r="B92" s="12"/>
      <c r="C92" s="12"/>
      <c r="D92" s="12"/>
      <c r="E92" s="12"/>
      <c r="F92" s="15" t="s">
        <v>42</v>
      </c>
      <c r="G92" s="15"/>
      <c r="H92" s="20">
        <v>10</v>
      </c>
    </row>
    <row r="93" spans="2:8" s="2" customFormat="1" ht="15.75">
      <c r="B93" s="12"/>
      <c r="C93" s="12"/>
      <c r="D93" s="12"/>
      <c r="E93" s="12"/>
      <c r="F93" s="15" t="s">
        <v>3</v>
      </c>
      <c r="G93" s="15"/>
      <c r="H93" s="20">
        <v>20</v>
      </c>
    </row>
    <row r="94" spans="2:8" s="2" customFormat="1" ht="15.75">
      <c r="B94" s="12"/>
      <c r="C94" s="12" t="s">
        <v>44</v>
      </c>
      <c r="D94" s="12" t="s">
        <v>4</v>
      </c>
      <c r="E94" s="12"/>
      <c r="F94" s="15"/>
      <c r="G94" s="15"/>
      <c r="H94" s="20">
        <v>180</v>
      </c>
    </row>
    <row r="95" spans="2:8" s="2" customFormat="1" ht="15.75">
      <c r="B95" s="12" t="s">
        <v>48</v>
      </c>
      <c r="C95" s="12"/>
      <c r="D95" s="12" t="s">
        <v>49</v>
      </c>
      <c r="E95" s="12"/>
      <c r="F95" s="15"/>
      <c r="G95" s="15"/>
      <c r="H95" s="32">
        <f>SUM(H96)</f>
        <v>70</v>
      </c>
    </row>
    <row r="96" spans="2:8" s="2" customFormat="1" ht="15.75">
      <c r="B96" s="12"/>
      <c r="C96" s="12" t="s">
        <v>50</v>
      </c>
      <c r="D96" s="12" t="s">
        <v>51</v>
      </c>
      <c r="E96" s="12"/>
      <c r="F96" s="15"/>
      <c r="G96" s="15"/>
      <c r="H96" s="28">
        <v>70</v>
      </c>
    </row>
    <row r="97" spans="1:8" s="9" customFormat="1" ht="32.25" customHeight="1">
      <c r="A97" s="134" t="s">
        <v>80</v>
      </c>
      <c r="B97" s="135"/>
      <c r="C97" s="135"/>
      <c r="D97" s="135"/>
      <c r="E97" s="135"/>
      <c r="F97" s="136"/>
      <c r="G97" s="136"/>
      <c r="H97" s="139">
        <f>SUM(H98)</f>
        <v>144</v>
      </c>
    </row>
    <row r="98" spans="1:8" s="10" customFormat="1" ht="15.75">
      <c r="A98" s="10" t="s">
        <v>52</v>
      </c>
      <c r="B98" s="16" t="s">
        <v>53</v>
      </c>
      <c r="C98" s="16"/>
      <c r="D98" s="16"/>
      <c r="E98" s="16"/>
      <c r="F98" s="17"/>
      <c r="G98" s="14"/>
      <c r="H98" s="31">
        <f>SUM(H99)</f>
        <v>144</v>
      </c>
    </row>
    <row r="99" spans="2:8" s="2" customFormat="1" ht="15.75">
      <c r="B99" s="12"/>
      <c r="C99" s="12" t="s">
        <v>54</v>
      </c>
      <c r="D99" s="12" t="s">
        <v>55</v>
      </c>
      <c r="E99" s="12"/>
      <c r="F99" s="15"/>
      <c r="G99" s="15"/>
      <c r="H99" s="125">
        <f>SUM(H100)</f>
        <v>144</v>
      </c>
    </row>
    <row r="100" spans="2:8" s="2" customFormat="1" ht="17.25" customHeight="1">
      <c r="B100" s="12"/>
      <c r="C100" s="12"/>
      <c r="D100" s="12"/>
      <c r="E100" s="12"/>
      <c r="F100" s="103" t="s">
        <v>81</v>
      </c>
      <c r="G100" s="103"/>
      <c r="H100" s="104">
        <v>144</v>
      </c>
    </row>
    <row r="101" spans="1:8" s="9" customFormat="1" ht="31.5" customHeight="1">
      <c r="A101" s="134" t="s">
        <v>82</v>
      </c>
      <c r="B101" s="135"/>
      <c r="C101" s="135"/>
      <c r="D101" s="135"/>
      <c r="E101" s="135"/>
      <c r="F101" s="136"/>
      <c r="G101" s="136"/>
      <c r="H101" s="139">
        <f>SUM(H102)</f>
        <v>560</v>
      </c>
    </row>
    <row r="102" spans="1:8" s="10" customFormat="1" ht="15.75">
      <c r="A102" s="10" t="s">
        <v>23</v>
      </c>
      <c r="B102" s="16" t="s">
        <v>24</v>
      </c>
      <c r="C102" s="16"/>
      <c r="D102" s="16"/>
      <c r="E102" s="16"/>
      <c r="F102" s="17"/>
      <c r="G102" s="14"/>
      <c r="H102" s="31">
        <f>SUM(H103+H107+H109)</f>
        <v>560</v>
      </c>
    </row>
    <row r="103" spans="2:8" s="2" customFormat="1" ht="15.75">
      <c r="B103" s="12" t="s">
        <v>25</v>
      </c>
      <c r="C103" s="12"/>
      <c r="D103" s="12" t="s">
        <v>1</v>
      </c>
      <c r="E103" s="12"/>
      <c r="F103" s="18"/>
      <c r="G103" s="18"/>
      <c r="H103" s="32">
        <f>SUM(H104)</f>
        <v>420</v>
      </c>
    </row>
    <row r="104" spans="2:8" s="2" customFormat="1" ht="15.75">
      <c r="B104" s="12"/>
      <c r="C104" s="12" t="s">
        <v>28</v>
      </c>
      <c r="D104" s="12" t="s">
        <v>83</v>
      </c>
      <c r="E104" s="12"/>
      <c r="F104" s="15"/>
      <c r="G104" s="15"/>
      <c r="H104" s="28">
        <f>SUM(H105:H106)</f>
        <v>420</v>
      </c>
    </row>
    <row r="105" spans="1:8" s="2" customFormat="1" ht="15.75">
      <c r="A105" s="10"/>
      <c r="B105" s="13"/>
      <c r="C105" s="13"/>
      <c r="D105" s="19"/>
      <c r="E105" s="19"/>
      <c r="F105" s="15" t="s">
        <v>246</v>
      </c>
      <c r="G105" s="15"/>
      <c r="H105" s="20">
        <v>240</v>
      </c>
    </row>
    <row r="106" spans="1:8" s="2" customFormat="1" ht="15.75">
      <c r="A106" s="10"/>
      <c r="B106" s="13"/>
      <c r="C106" s="13"/>
      <c r="D106" s="19"/>
      <c r="E106" s="19"/>
      <c r="F106" s="15" t="s">
        <v>8</v>
      </c>
      <c r="G106" s="15"/>
      <c r="H106" s="20">
        <v>180</v>
      </c>
    </row>
    <row r="107" spans="2:8" s="2" customFormat="1" ht="15.75">
      <c r="B107" s="12" t="s">
        <v>38</v>
      </c>
      <c r="C107" s="12"/>
      <c r="D107" s="12" t="s">
        <v>39</v>
      </c>
      <c r="E107" s="12"/>
      <c r="F107" s="15"/>
      <c r="G107" s="15"/>
      <c r="H107" s="32">
        <f>SUM(H108)</f>
        <v>40</v>
      </c>
    </row>
    <row r="108" spans="2:8" s="2" customFormat="1" ht="15.75">
      <c r="B108" s="12"/>
      <c r="C108" s="12" t="s">
        <v>44</v>
      </c>
      <c r="D108" s="12" t="s">
        <v>4</v>
      </c>
      <c r="E108" s="12"/>
      <c r="F108" s="15"/>
      <c r="G108" s="15"/>
      <c r="H108" s="28">
        <v>40</v>
      </c>
    </row>
    <row r="109" spans="2:8" s="2" customFormat="1" ht="15.75">
      <c r="B109" s="12" t="s">
        <v>48</v>
      </c>
      <c r="C109" s="12"/>
      <c r="D109" s="12" t="s">
        <v>49</v>
      </c>
      <c r="E109" s="12"/>
      <c r="F109" s="15"/>
      <c r="G109" s="15"/>
      <c r="H109" s="32">
        <f>SUM(H110)</f>
        <v>100</v>
      </c>
    </row>
    <row r="110" spans="2:8" s="2" customFormat="1" ht="15.75">
      <c r="B110" s="12"/>
      <c r="C110" s="12" t="s">
        <v>50</v>
      </c>
      <c r="D110" s="12" t="s">
        <v>51</v>
      </c>
      <c r="E110" s="12"/>
      <c r="F110" s="15"/>
      <c r="G110" s="15"/>
      <c r="H110" s="28">
        <v>100</v>
      </c>
    </row>
    <row r="111" spans="1:8" s="9" customFormat="1" ht="32.25" customHeight="1">
      <c r="A111" s="245" t="s">
        <v>84</v>
      </c>
      <c r="B111" s="245"/>
      <c r="C111" s="245"/>
      <c r="D111" s="245"/>
      <c r="E111" s="245"/>
      <c r="F111" s="246"/>
      <c r="G111" s="136"/>
      <c r="H111" s="139">
        <f>SUM(H112)</f>
        <v>700</v>
      </c>
    </row>
    <row r="112" spans="1:8" s="10" customFormat="1" ht="15.75">
      <c r="A112" s="10" t="s">
        <v>23</v>
      </c>
      <c r="B112" s="16" t="s">
        <v>24</v>
      </c>
      <c r="C112" s="16"/>
      <c r="D112" s="16"/>
      <c r="E112" s="16"/>
      <c r="F112" s="17"/>
      <c r="G112" s="14"/>
      <c r="H112" s="31">
        <f>SUM(H113+H116)</f>
        <v>700</v>
      </c>
    </row>
    <row r="113" spans="2:8" s="2" customFormat="1" ht="15.75">
      <c r="B113" s="12" t="s">
        <v>38</v>
      </c>
      <c r="C113" s="12"/>
      <c r="D113" s="12" t="s">
        <v>39</v>
      </c>
      <c r="E113" s="12"/>
      <c r="F113" s="15"/>
      <c r="G113" s="15"/>
      <c r="H113" s="32">
        <f>SUM(H114)</f>
        <v>550</v>
      </c>
    </row>
    <row r="114" spans="2:8" s="2" customFormat="1" ht="15.75">
      <c r="B114" s="12"/>
      <c r="C114" s="12" t="s">
        <v>40</v>
      </c>
      <c r="D114" s="12" t="s">
        <v>41</v>
      </c>
      <c r="E114" s="12"/>
      <c r="F114" s="15"/>
      <c r="G114" s="15"/>
      <c r="H114" s="28">
        <f>SUM(H115)</f>
        <v>550</v>
      </c>
    </row>
    <row r="115" spans="2:8" s="2" customFormat="1" ht="15.75">
      <c r="B115" s="12"/>
      <c r="C115" s="12"/>
      <c r="D115" s="12"/>
      <c r="E115" s="12"/>
      <c r="F115" s="15" t="s">
        <v>42</v>
      </c>
      <c r="G115" s="15"/>
      <c r="H115" s="20">
        <v>550</v>
      </c>
    </row>
    <row r="116" spans="2:8" s="2" customFormat="1" ht="15.75">
      <c r="B116" s="12" t="s">
        <v>48</v>
      </c>
      <c r="C116" s="12"/>
      <c r="D116" s="12" t="s">
        <v>49</v>
      </c>
      <c r="E116" s="12"/>
      <c r="F116" s="15"/>
      <c r="G116" s="15"/>
      <c r="H116" s="26">
        <f>SUM(H117)</f>
        <v>150</v>
      </c>
    </row>
    <row r="117" spans="2:8" s="2" customFormat="1" ht="15.75">
      <c r="B117" s="12"/>
      <c r="C117" s="12" t="s">
        <v>50</v>
      </c>
      <c r="D117" s="12" t="s">
        <v>51</v>
      </c>
      <c r="E117" s="12"/>
      <c r="F117" s="15"/>
      <c r="G117" s="15"/>
      <c r="H117" s="28">
        <v>150</v>
      </c>
    </row>
    <row r="118" spans="1:8" s="9" customFormat="1" ht="31.5" customHeight="1">
      <c r="A118" s="134" t="s">
        <v>85</v>
      </c>
      <c r="B118" s="135"/>
      <c r="C118" s="135"/>
      <c r="D118" s="135"/>
      <c r="E118" s="135"/>
      <c r="F118" s="136"/>
      <c r="G118" s="140">
        <v>1</v>
      </c>
      <c r="H118" s="139">
        <f>SUM(H119+H124+H126)</f>
        <v>3925</v>
      </c>
    </row>
    <row r="119" spans="1:8" s="10" customFormat="1" ht="15.75">
      <c r="A119" s="10" t="s">
        <v>13</v>
      </c>
      <c r="B119" s="16" t="s">
        <v>5</v>
      </c>
      <c r="C119" s="16"/>
      <c r="D119" s="16"/>
      <c r="E119" s="16"/>
      <c r="F119" s="17"/>
      <c r="G119" s="14"/>
      <c r="H119" s="30">
        <f>SUM(H120)</f>
        <v>2155</v>
      </c>
    </row>
    <row r="120" spans="2:8" s="2" customFormat="1" ht="15.75">
      <c r="B120" s="12" t="s">
        <v>14</v>
      </c>
      <c r="C120" s="12"/>
      <c r="D120" s="12" t="s">
        <v>15</v>
      </c>
      <c r="E120" s="12"/>
      <c r="F120" s="15"/>
      <c r="G120" s="15"/>
      <c r="H120" s="32">
        <f>SUM(H121:H123)</f>
        <v>2155</v>
      </c>
    </row>
    <row r="121" spans="2:8" s="2" customFormat="1" ht="15.75">
      <c r="B121" s="12"/>
      <c r="C121" s="12" t="s">
        <v>16</v>
      </c>
      <c r="D121" s="12" t="s">
        <v>17</v>
      </c>
      <c r="E121" s="12"/>
      <c r="F121" s="15"/>
      <c r="G121" s="15"/>
      <c r="H121" s="28">
        <v>2090</v>
      </c>
    </row>
    <row r="122" spans="2:8" s="2" customFormat="1" ht="15.75">
      <c r="B122" s="12"/>
      <c r="C122" s="12" t="s">
        <v>256</v>
      </c>
      <c r="D122" s="12" t="s">
        <v>257</v>
      </c>
      <c r="E122" s="12"/>
      <c r="F122" s="15"/>
      <c r="G122" s="15"/>
      <c r="H122" s="28">
        <v>50</v>
      </c>
    </row>
    <row r="123" spans="2:8" s="2" customFormat="1" ht="15.75">
      <c r="B123" s="12"/>
      <c r="C123" s="12" t="s">
        <v>229</v>
      </c>
      <c r="D123" s="12" t="s">
        <v>265</v>
      </c>
      <c r="E123" s="12"/>
      <c r="F123" s="15"/>
      <c r="G123" s="15"/>
      <c r="H123" s="28">
        <v>15</v>
      </c>
    </row>
    <row r="124" spans="1:8" s="10" customFormat="1" ht="15.75" customHeight="1">
      <c r="A124" s="10" t="s">
        <v>21</v>
      </c>
      <c r="B124" s="16" t="s">
        <v>22</v>
      </c>
      <c r="C124" s="16"/>
      <c r="D124" s="16"/>
      <c r="E124" s="16"/>
      <c r="F124" s="17"/>
      <c r="G124" s="101"/>
      <c r="H124" s="31">
        <f>SUM(H125)</f>
        <v>580</v>
      </c>
    </row>
    <row r="125" spans="2:8" s="2" customFormat="1" ht="15.75">
      <c r="B125" s="12"/>
      <c r="C125" s="12"/>
      <c r="D125" s="12" t="s">
        <v>10</v>
      </c>
      <c r="E125" s="12"/>
      <c r="F125" s="15"/>
      <c r="G125" s="15"/>
      <c r="H125" s="28">
        <v>580</v>
      </c>
    </row>
    <row r="126" spans="1:8" s="10" customFormat="1" ht="15.75">
      <c r="A126" s="10" t="s">
        <v>23</v>
      </c>
      <c r="B126" s="16" t="s">
        <v>24</v>
      </c>
      <c r="C126" s="16"/>
      <c r="D126" s="16"/>
      <c r="E126" s="16"/>
      <c r="F126" s="17"/>
      <c r="G126" s="14"/>
      <c r="H126" s="31">
        <f>SUM(H127+H131+H136)</f>
        <v>1190</v>
      </c>
    </row>
    <row r="127" spans="2:8" s="2" customFormat="1" ht="15.75">
      <c r="B127" s="12" t="s">
        <v>25</v>
      </c>
      <c r="C127" s="12"/>
      <c r="D127" s="12" t="s">
        <v>1</v>
      </c>
      <c r="E127" s="12"/>
      <c r="F127" s="18"/>
      <c r="G127" s="18"/>
      <c r="H127" s="32">
        <f>SUM(H128:H130)</f>
        <v>695</v>
      </c>
    </row>
    <row r="128" spans="1:8" s="2" customFormat="1" ht="15.75">
      <c r="A128" s="10"/>
      <c r="B128" s="13"/>
      <c r="C128" s="13"/>
      <c r="D128" s="19"/>
      <c r="E128" s="19"/>
      <c r="F128" s="15" t="s">
        <v>246</v>
      </c>
      <c r="G128" s="15"/>
      <c r="H128" s="28">
        <v>370</v>
      </c>
    </row>
    <row r="129" spans="1:8" s="2" customFormat="1" ht="15.75">
      <c r="A129" s="10"/>
      <c r="B129" s="13"/>
      <c r="C129" s="13"/>
      <c r="D129" s="19"/>
      <c r="E129" s="19"/>
      <c r="F129" s="15" t="s">
        <v>79</v>
      </c>
      <c r="G129" s="15"/>
      <c r="H129" s="28">
        <v>30</v>
      </c>
    </row>
    <row r="130" spans="1:8" s="2" customFormat="1" ht="15.75">
      <c r="A130" s="10"/>
      <c r="B130" s="13"/>
      <c r="C130" s="13"/>
      <c r="D130" s="19"/>
      <c r="E130" s="19"/>
      <c r="F130" s="15" t="s">
        <v>8</v>
      </c>
      <c r="G130" s="15"/>
      <c r="H130" s="28">
        <v>295</v>
      </c>
    </row>
    <row r="131" spans="2:8" s="2" customFormat="1" ht="15.75">
      <c r="B131" s="12" t="s">
        <v>38</v>
      </c>
      <c r="C131" s="12"/>
      <c r="D131" s="12" t="s">
        <v>39</v>
      </c>
      <c r="E131" s="12"/>
      <c r="F131" s="15"/>
      <c r="G131" s="15"/>
      <c r="H131" s="32">
        <f>SUM(H132+H133)</f>
        <v>300</v>
      </c>
    </row>
    <row r="132" spans="2:8" s="2" customFormat="1" ht="15.75">
      <c r="B132" s="12"/>
      <c r="C132" s="12" t="s">
        <v>44</v>
      </c>
      <c r="D132" s="12" t="s">
        <v>4</v>
      </c>
      <c r="E132" s="12"/>
      <c r="F132" s="15"/>
      <c r="G132" s="15"/>
      <c r="H132" s="28">
        <v>40</v>
      </c>
    </row>
    <row r="133" spans="2:8" s="2" customFormat="1" ht="15.75">
      <c r="B133" s="12"/>
      <c r="C133" s="12" t="s">
        <v>45</v>
      </c>
      <c r="D133" s="12" t="s">
        <v>46</v>
      </c>
      <c r="E133" s="12"/>
      <c r="F133" s="15"/>
      <c r="G133" s="15"/>
      <c r="H133" s="28">
        <f>SUM(H134:H135)</f>
        <v>260</v>
      </c>
    </row>
    <row r="134" spans="2:8" s="2" customFormat="1" ht="15.75">
      <c r="B134" s="12"/>
      <c r="C134" s="12"/>
      <c r="D134" s="12"/>
      <c r="E134" s="12"/>
      <c r="F134" s="15" t="s">
        <v>245</v>
      </c>
      <c r="G134" s="15"/>
      <c r="H134" s="20">
        <v>40</v>
      </c>
    </row>
    <row r="135" spans="2:8" s="2" customFormat="1" ht="15.75">
      <c r="B135" s="12"/>
      <c r="C135" s="12"/>
      <c r="D135" s="12"/>
      <c r="E135" s="12"/>
      <c r="F135" s="15" t="s">
        <v>243</v>
      </c>
      <c r="G135" s="15"/>
      <c r="H135" s="20">
        <v>220</v>
      </c>
    </row>
    <row r="136" spans="2:8" s="2" customFormat="1" ht="15.75">
      <c r="B136" s="12" t="s">
        <v>48</v>
      </c>
      <c r="C136" s="12"/>
      <c r="D136" s="12" t="s">
        <v>49</v>
      </c>
      <c r="E136" s="12"/>
      <c r="F136" s="15"/>
      <c r="G136" s="15"/>
      <c r="H136" s="32">
        <f>SUM(H137)</f>
        <v>195</v>
      </c>
    </row>
    <row r="137" spans="2:8" s="2" customFormat="1" ht="15.75">
      <c r="B137" s="12"/>
      <c r="C137" s="12" t="s">
        <v>50</v>
      </c>
      <c r="D137" s="12" t="s">
        <v>51</v>
      </c>
      <c r="E137" s="12"/>
      <c r="F137" s="15"/>
      <c r="G137" s="15"/>
      <c r="H137" s="20">
        <v>195</v>
      </c>
    </row>
    <row r="138" spans="1:8" s="10" customFormat="1" ht="33" customHeight="1">
      <c r="A138" s="134" t="s">
        <v>86</v>
      </c>
      <c r="B138" s="135"/>
      <c r="C138" s="135"/>
      <c r="D138" s="135"/>
      <c r="E138" s="135"/>
      <c r="F138" s="136"/>
      <c r="G138" s="140">
        <v>3</v>
      </c>
      <c r="H138" s="137">
        <f>SUM(H139+H142)</f>
        <v>3350</v>
      </c>
    </row>
    <row r="139" spans="1:8" s="10" customFormat="1" ht="15.75">
      <c r="A139" s="10" t="s">
        <v>13</v>
      </c>
      <c r="B139" s="13" t="s">
        <v>5</v>
      </c>
      <c r="C139" s="13"/>
      <c r="D139" s="13"/>
      <c r="E139" s="13"/>
      <c r="F139" s="14"/>
      <c r="G139" s="14"/>
      <c r="H139" s="30">
        <f>SUM(H140)</f>
        <v>2920</v>
      </c>
    </row>
    <row r="140" spans="2:8" s="2" customFormat="1" ht="15.75">
      <c r="B140" s="12" t="s">
        <v>14</v>
      </c>
      <c r="C140" s="12"/>
      <c r="D140" s="12" t="s">
        <v>15</v>
      </c>
      <c r="E140" s="12"/>
      <c r="F140" s="15"/>
      <c r="G140" s="15"/>
      <c r="H140" s="26">
        <f>SUM(H141)</f>
        <v>2920</v>
      </c>
    </row>
    <row r="141" spans="2:8" s="2" customFormat="1" ht="15.75">
      <c r="B141" s="12"/>
      <c r="C141" s="12" t="s">
        <v>16</v>
      </c>
      <c r="D141" s="12" t="s">
        <v>17</v>
      </c>
      <c r="E141" s="12"/>
      <c r="F141" s="15"/>
      <c r="G141" s="15"/>
      <c r="H141" s="28">
        <v>2920</v>
      </c>
    </row>
    <row r="142" spans="1:8" s="10" customFormat="1" ht="15.75" customHeight="1">
      <c r="A142" s="10" t="s">
        <v>21</v>
      </c>
      <c r="B142" s="16" t="s">
        <v>22</v>
      </c>
      <c r="C142" s="16"/>
      <c r="D142" s="16"/>
      <c r="E142" s="16"/>
      <c r="F142" s="17"/>
      <c r="G142" s="101"/>
      <c r="H142" s="30">
        <f>SUM(H143)</f>
        <v>430</v>
      </c>
    </row>
    <row r="143" spans="2:8" s="2" customFormat="1" ht="15.75">
      <c r="B143" s="12"/>
      <c r="C143" s="12"/>
      <c r="D143" s="12" t="s">
        <v>10</v>
      </c>
      <c r="E143" s="12"/>
      <c r="F143" s="15"/>
      <c r="G143" s="15"/>
      <c r="H143" s="28">
        <v>430</v>
      </c>
    </row>
    <row r="144" spans="1:8" s="10" customFormat="1" ht="31.5" customHeight="1">
      <c r="A144" s="134" t="s">
        <v>264</v>
      </c>
      <c r="B144" s="135"/>
      <c r="C144" s="135"/>
      <c r="D144" s="135"/>
      <c r="E144" s="135"/>
      <c r="F144" s="136"/>
      <c r="G144" s="136"/>
      <c r="H144" s="137">
        <f>SUM(H145)</f>
        <v>183</v>
      </c>
    </row>
    <row r="145" spans="1:8" s="10" customFormat="1" ht="15.75">
      <c r="A145" s="10" t="s">
        <v>52</v>
      </c>
      <c r="B145" s="16" t="s">
        <v>53</v>
      </c>
      <c r="C145" s="16"/>
      <c r="D145" s="16"/>
      <c r="E145" s="16"/>
      <c r="F145" s="17"/>
      <c r="G145" s="14"/>
      <c r="H145" s="30">
        <f>SUM(H146)</f>
        <v>183</v>
      </c>
    </row>
    <row r="146" spans="2:8" s="2" customFormat="1" ht="15.75">
      <c r="B146" s="12"/>
      <c r="C146" s="12" t="s">
        <v>54</v>
      </c>
      <c r="D146" s="12" t="s">
        <v>55</v>
      </c>
      <c r="E146" s="12"/>
      <c r="F146" s="15"/>
      <c r="G146" s="15"/>
      <c r="H146" s="28">
        <f>SUM(H147)</f>
        <v>183</v>
      </c>
    </row>
    <row r="147" spans="2:8" s="2" customFormat="1" ht="15.75">
      <c r="B147" s="12"/>
      <c r="C147" s="12"/>
      <c r="D147" s="12"/>
      <c r="E147" s="12"/>
      <c r="F147" s="15" t="s">
        <v>263</v>
      </c>
      <c r="G147" s="15"/>
      <c r="H147" s="20">
        <v>183</v>
      </c>
    </row>
    <row r="148" spans="1:8" s="9" customFormat="1" ht="30.75" customHeight="1">
      <c r="A148" s="134" t="s">
        <v>96</v>
      </c>
      <c r="B148" s="135"/>
      <c r="C148" s="135"/>
      <c r="D148" s="135"/>
      <c r="E148" s="135"/>
      <c r="F148" s="136"/>
      <c r="G148" s="136"/>
      <c r="H148" s="139">
        <f>SUM(H149+H159)</f>
        <v>2535</v>
      </c>
    </row>
    <row r="149" spans="1:8" s="10" customFormat="1" ht="15.75">
      <c r="A149" s="10" t="s">
        <v>87</v>
      </c>
      <c r="B149" s="16" t="s">
        <v>88</v>
      </c>
      <c r="C149" s="16"/>
      <c r="D149" s="16"/>
      <c r="E149" s="16"/>
      <c r="F149" s="17"/>
      <c r="G149" s="41"/>
      <c r="H149" s="31">
        <f>SUM(H150+H152)</f>
        <v>2485</v>
      </c>
    </row>
    <row r="150" spans="2:8" s="2" customFormat="1" ht="15.75">
      <c r="B150" s="12" t="s">
        <v>90</v>
      </c>
      <c r="C150" s="12"/>
      <c r="D150" s="12" t="s">
        <v>91</v>
      </c>
      <c r="E150" s="12"/>
      <c r="F150" s="15"/>
      <c r="G150" s="20"/>
      <c r="H150" s="32">
        <f>SUM(H151)</f>
        <v>50</v>
      </c>
    </row>
    <row r="151" spans="2:8" s="2" customFormat="1" ht="15.75">
      <c r="B151" s="12"/>
      <c r="C151" s="12"/>
      <c r="D151" s="12"/>
      <c r="E151" s="12"/>
      <c r="F151" s="15" t="s">
        <v>92</v>
      </c>
      <c r="G151" s="20"/>
      <c r="H151" s="20">
        <v>50</v>
      </c>
    </row>
    <row r="152" spans="2:8" s="2" customFormat="1" ht="15.75">
      <c r="B152" s="12" t="s">
        <v>93</v>
      </c>
      <c r="C152" s="12"/>
      <c r="D152" s="12" t="s">
        <v>94</v>
      </c>
      <c r="E152" s="12"/>
      <c r="F152" s="15"/>
      <c r="G152" s="20"/>
      <c r="H152" s="32">
        <f>SUM(H153:H158)</f>
        <v>2435</v>
      </c>
    </row>
    <row r="153" spans="2:8" s="2" customFormat="1" ht="15.75">
      <c r="B153" s="12"/>
      <c r="C153" s="12"/>
      <c r="D153" s="12"/>
      <c r="E153" s="12"/>
      <c r="F153" s="15" t="s">
        <v>95</v>
      </c>
      <c r="G153" s="20"/>
      <c r="H153" s="20">
        <v>100</v>
      </c>
    </row>
    <row r="154" spans="2:8" s="2" customFormat="1" ht="15.75">
      <c r="B154" s="12"/>
      <c r="C154" s="12"/>
      <c r="D154" s="12"/>
      <c r="E154" s="12"/>
      <c r="F154" s="15" t="s">
        <v>89</v>
      </c>
      <c r="G154" s="20"/>
      <c r="H154" s="20">
        <v>270</v>
      </c>
    </row>
    <row r="155" spans="2:8" s="2" customFormat="1" ht="15.75">
      <c r="B155" s="12"/>
      <c r="C155" s="12"/>
      <c r="D155" s="12"/>
      <c r="E155" s="12"/>
      <c r="F155" s="15" t="s">
        <v>252</v>
      </c>
      <c r="G155" s="20"/>
      <c r="H155" s="20">
        <v>600</v>
      </c>
    </row>
    <row r="156" spans="2:8" s="2" customFormat="1" ht="15.75">
      <c r="B156" s="12"/>
      <c r="C156" s="12"/>
      <c r="D156" s="12"/>
      <c r="E156" s="12"/>
      <c r="F156" s="15" t="s">
        <v>254</v>
      </c>
      <c r="G156" s="20"/>
      <c r="H156" s="20">
        <v>50</v>
      </c>
    </row>
    <row r="157" spans="2:8" s="2" customFormat="1" ht="15.75">
      <c r="B157" s="12"/>
      <c r="C157" s="12"/>
      <c r="D157" s="12"/>
      <c r="E157" s="12"/>
      <c r="F157" s="15" t="s">
        <v>286</v>
      </c>
      <c r="G157" s="20"/>
      <c r="H157" s="20">
        <v>1070</v>
      </c>
    </row>
    <row r="158" spans="2:8" s="2" customFormat="1" ht="15.75">
      <c r="B158" s="12"/>
      <c r="C158" s="12"/>
      <c r="D158" s="12"/>
      <c r="E158" s="15"/>
      <c r="F158" s="15" t="s">
        <v>253</v>
      </c>
      <c r="G158" s="20"/>
      <c r="H158" s="20">
        <v>345</v>
      </c>
    </row>
    <row r="159" spans="1:8" s="10" customFormat="1" ht="15.75">
      <c r="A159" s="10" t="s">
        <v>52</v>
      </c>
      <c r="B159" s="16" t="s">
        <v>53</v>
      </c>
      <c r="C159" s="16"/>
      <c r="D159" s="16"/>
      <c r="E159" s="16"/>
      <c r="F159" s="17"/>
      <c r="G159" s="14"/>
      <c r="H159" s="30">
        <f>SUM(H160)</f>
        <v>50</v>
      </c>
    </row>
    <row r="160" spans="2:8" s="2" customFormat="1" ht="15.75">
      <c r="B160" s="12"/>
      <c r="C160" s="12" t="s">
        <v>54</v>
      </c>
      <c r="D160" s="12" t="s">
        <v>55</v>
      </c>
      <c r="E160" s="12"/>
      <c r="F160" s="15"/>
      <c r="G160" s="15"/>
      <c r="H160" s="28">
        <f>SUM(H161)</f>
        <v>50</v>
      </c>
    </row>
    <row r="161" spans="2:8" s="2" customFormat="1" ht="33" customHeight="1">
      <c r="B161" s="12"/>
      <c r="C161" s="12"/>
      <c r="D161" s="12"/>
      <c r="E161" s="12"/>
      <c r="F161" s="103" t="s">
        <v>97</v>
      </c>
      <c r="G161" s="103"/>
      <c r="H161" s="104">
        <v>50</v>
      </c>
    </row>
    <row r="162" spans="1:8" s="9" customFormat="1" ht="31.5" customHeight="1">
      <c r="A162" s="134" t="s">
        <v>147</v>
      </c>
      <c r="B162" s="135"/>
      <c r="C162" s="135"/>
      <c r="D162" s="135"/>
      <c r="E162" s="135"/>
      <c r="F162" s="136"/>
      <c r="G162" s="136"/>
      <c r="H162" s="139">
        <f>SUM(H163)</f>
        <v>120</v>
      </c>
    </row>
    <row r="163" spans="1:8" s="10" customFormat="1" ht="15.75">
      <c r="A163" s="10" t="s">
        <v>23</v>
      </c>
      <c r="B163" s="16" t="s">
        <v>24</v>
      </c>
      <c r="C163" s="16"/>
      <c r="D163" s="16"/>
      <c r="E163" s="16"/>
      <c r="F163" s="17"/>
      <c r="G163" s="14"/>
      <c r="H163" s="30">
        <f>SUM(H167+H172+H170+H164)</f>
        <v>120</v>
      </c>
    </row>
    <row r="164" spans="2:8" s="2" customFormat="1" ht="15.75">
      <c r="B164" s="12" t="s">
        <v>25</v>
      </c>
      <c r="C164" s="12"/>
      <c r="D164" s="12" t="s">
        <v>1</v>
      </c>
      <c r="E164" s="12"/>
      <c r="F164" s="18"/>
      <c r="G164" s="18"/>
      <c r="H164" s="32">
        <f>SUM(H165)</f>
        <v>10</v>
      </c>
    </row>
    <row r="165" spans="2:8" s="2" customFormat="1" ht="15.75">
      <c r="B165" s="12"/>
      <c r="C165" s="12" t="s">
        <v>28</v>
      </c>
      <c r="D165" s="12" t="s">
        <v>83</v>
      </c>
      <c r="E165" s="12"/>
      <c r="F165" s="15"/>
      <c r="G165" s="15"/>
      <c r="H165" s="28">
        <f>SUM(H166:H166)</f>
        <v>10</v>
      </c>
    </row>
    <row r="166" spans="1:8" s="2" customFormat="1" ht="15.75">
      <c r="A166" s="10"/>
      <c r="B166" s="13"/>
      <c r="C166" s="13"/>
      <c r="D166" s="19"/>
      <c r="E166" s="19"/>
      <c r="F166" s="15" t="s">
        <v>8</v>
      </c>
      <c r="G166" s="15"/>
      <c r="H166" s="20">
        <v>10</v>
      </c>
    </row>
    <row r="167" spans="2:8" s="2" customFormat="1" ht="15.75">
      <c r="B167" s="12" t="s">
        <v>32</v>
      </c>
      <c r="C167" s="12"/>
      <c r="D167" s="12" t="s">
        <v>33</v>
      </c>
      <c r="E167" s="12"/>
      <c r="F167" s="15"/>
      <c r="G167" s="15"/>
      <c r="H167" s="26">
        <f>SUM(H168)</f>
        <v>50</v>
      </c>
    </row>
    <row r="168" spans="2:8" s="2" customFormat="1" ht="15.75">
      <c r="B168" s="12"/>
      <c r="C168" s="12" t="s">
        <v>34</v>
      </c>
      <c r="D168" s="12" t="s">
        <v>35</v>
      </c>
      <c r="E168" s="12"/>
      <c r="F168" s="15"/>
      <c r="G168" s="15"/>
      <c r="H168" s="28">
        <f>SUM(H169:H169)</f>
        <v>50</v>
      </c>
    </row>
    <row r="169" spans="2:8" s="2" customFormat="1" ht="15.75">
      <c r="B169" s="12"/>
      <c r="C169" s="12"/>
      <c r="D169" s="12"/>
      <c r="E169" s="12"/>
      <c r="F169" s="15" t="s">
        <v>72</v>
      </c>
      <c r="G169" s="15"/>
      <c r="H169" s="20">
        <v>50</v>
      </c>
    </row>
    <row r="170" spans="2:8" s="2" customFormat="1" ht="15.75">
      <c r="B170" s="12" t="s">
        <v>38</v>
      </c>
      <c r="C170" s="12"/>
      <c r="D170" s="12" t="s">
        <v>39</v>
      </c>
      <c r="E170" s="12"/>
      <c r="F170" s="15"/>
      <c r="G170" s="15"/>
      <c r="H170" s="32">
        <f>SUM(H171)</f>
        <v>40</v>
      </c>
    </row>
    <row r="171" spans="2:8" s="2" customFormat="1" ht="15.75">
      <c r="B171" s="12"/>
      <c r="C171" s="12" t="s">
        <v>44</v>
      </c>
      <c r="D171" s="12" t="s">
        <v>4</v>
      </c>
      <c r="E171" s="12"/>
      <c r="F171" s="15"/>
      <c r="G171" s="15"/>
      <c r="H171" s="28">
        <v>40</v>
      </c>
    </row>
    <row r="172" spans="2:8" s="2" customFormat="1" ht="15.75">
      <c r="B172" s="12" t="s">
        <v>48</v>
      </c>
      <c r="C172" s="12"/>
      <c r="D172" s="12" t="s">
        <v>49</v>
      </c>
      <c r="E172" s="12"/>
      <c r="F172" s="15"/>
      <c r="G172" s="15"/>
      <c r="H172" s="26">
        <f>SUM(H173)</f>
        <v>20</v>
      </c>
    </row>
    <row r="173" spans="2:8" s="2" customFormat="1" ht="15.75">
      <c r="B173" s="12"/>
      <c r="C173" s="12" t="s">
        <v>50</v>
      </c>
      <c r="D173" s="12" t="s">
        <v>51</v>
      </c>
      <c r="E173" s="12"/>
      <c r="F173" s="15"/>
      <c r="G173" s="15"/>
      <c r="H173" s="28">
        <v>20</v>
      </c>
    </row>
    <row r="174" spans="1:8" s="9" customFormat="1" ht="31.5" customHeight="1">
      <c r="A174" s="134" t="s">
        <v>148</v>
      </c>
      <c r="B174" s="135"/>
      <c r="C174" s="135"/>
      <c r="D174" s="135"/>
      <c r="E174" s="135"/>
      <c r="F174" s="136"/>
      <c r="G174" s="136"/>
      <c r="H174" s="139">
        <f>SUM(H175)</f>
        <v>2520</v>
      </c>
    </row>
    <row r="175" spans="1:8" s="10" customFormat="1" ht="15.75">
      <c r="A175" s="10" t="s">
        <v>23</v>
      </c>
      <c r="B175" s="16" t="s">
        <v>24</v>
      </c>
      <c r="C175" s="16"/>
      <c r="D175" s="16"/>
      <c r="E175" s="16"/>
      <c r="F175" s="17"/>
      <c r="G175" s="14"/>
      <c r="H175" s="30">
        <f>SUM(H176+H179+H188)</f>
        <v>2520</v>
      </c>
    </row>
    <row r="176" spans="2:8" s="2" customFormat="1" ht="15.75">
      <c r="B176" s="12" t="s">
        <v>25</v>
      </c>
      <c r="C176" s="12"/>
      <c r="D176" s="12" t="s">
        <v>1</v>
      </c>
      <c r="E176" s="12"/>
      <c r="F176" s="18"/>
      <c r="G176" s="18"/>
      <c r="H176" s="26">
        <f>SUM(+H177)</f>
        <v>930</v>
      </c>
    </row>
    <row r="177" spans="2:8" s="2" customFormat="1" ht="15.75">
      <c r="B177" s="12"/>
      <c r="C177" s="12" t="s">
        <v>28</v>
      </c>
      <c r="D177" s="12" t="s">
        <v>29</v>
      </c>
      <c r="E177" s="12"/>
      <c r="F177" s="15"/>
      <c r="G177" s="15"/>
      <c r="H177" s="28">
        <f>SUM(H178:H178)</f>
        <v>930</v>
      </c>
    </row>
    <row r="178" spans="1:8" s="2" customFormat="1" ht="15.75">
      <c r="A178" s="10"/>
      <c r="B178" s="13"/>
      <c r="C178" s="13"/>
      <c r="D178" s="19"/>
      <c r="E178" s="19"/>
      <c r="F178" s="15" t="s">
        <v>8</v>
      </c>
      <c r="G178" s="15"/>
      <c r="H178" s="20">
        <v>930</v>
      </c>
    </row>
    <row r="179" spans="2:8" s="2" customFormat="1" ht="15.75">
      <c r="B179" s="12" t="s">
        <v>38</v>
      </c>
      <c r="C179" s="12"/>
      <c r="D179" s="12" t="s">
        <v>39</v>
      </c>
      <c r="E179" s="12"/>
      <c r="F179" s="15"/>
      <c r="G179" s="15"/>
      <c r="H179" s="26">
        <f>SUM(H180+H185+H186+H184)</f>
        <v>1175</v>
      </c>
    </row>
    <row r="180" spans="2:8" s="2" customFormat="1" ht="15.75">
      <c r="B180" s="12"/>
      <c r="C180" s="12" t="s">
        <v>40</v>
      </c>
      <c r="D180" s="12" t="s">
        <v>41</v>
      </c>
      <c r="E180" s="12"/>
      <c r="F180" s="15"/>
      <c r="G180" s="15"/>
      <c r="H180" s="28">
        <f>SUM(H181:H183)</f>
        <v>405</v>
      </c>
    </row>
    <row r="181" spans="2:8" s="2" customFormat="1" ht="15.75">
      <c r="B181" s="12"/>
      <c r="C181" s="12"/>
      <c r="D181" s="12"/>
      <c r="E181" s="12"/>
      <c r="F181" s="15" t="s">
        <v>42</v>
      </c>
      <c r="G181" s="15"/>
      <c r="H181" s="20">
        <v>70</v>
      </c>
    </row>
    <row r="182" spans="2:8" s="2" customFormat="1" ht="15.75">
      <c r="B182" s="12"/>
      <c r="C182" s="12"/>
      <c r="D182" s="12"/>
      <c r="E182" s="12"/>
      <c r="F182" s="15" t="s">
        <v>43</v>
      </c>
      <c r="G182" s="15"/>
      <c r="H182" s="20">
        <v>305</v>
      </c>
    </row>
    <row r="183" spans="2:8" s="2" customFormat="1" ht="15.75">
      <c r="B183" s="12"/>
      <c r="C183" s="12"/>
      <c r="D183" s="12"/>
      <c r="E183" s="12"/>
      <c r="F183" s="15" t="s">
        <v>3</v>
      </c>
      <c r="G183" s="15"/>
      <c r="H183" s="20">
        <v>30</v>
      </c>
    </row>
    <row r="184" spans="2:10" s="2" customFormat="1" ht="15.75">
      <c r="B184" s="12"/>
      <c r="C184" s="12" t="s">
        <v>230</v>
      </c>
      <c r="D184" s="12" t="s">
        <v>231</v>
      </c>
      <c r="E184" s="12"/>
      <c r="F184" s="15"/>
      <c r="G184" s="15"/>
      <c r="H184" s="20">
        <v>45</v>
      </c>
      <c r="J184" s="3"/>
    </row>
    <row r="185" spans="2:8" s="2" customFormat="1" ht="15.75">
      <c r="B185" s="12"/>
      <c r="C185" s="12" t="s">
        <v>44</v>
      </c>
      <c r="D185" s="12" t="s">
        <v>4</v>
      </c>
      <c r="E185" s="12"/>
      <c r="F185" s="15"/>
      <c r="G185" s="15"/>
      <c r="H185" s="20">
        <v>30</v>
      </c>
    </row>
    <row r="186" spans="2:8" s="2" customFormat="1" ht="15.75">
      <c r="B186" s="12"/>
      <c r="C186" s="12" t="s">
        <v>45</v>
      </c>
      <c r="D186" s="12" t="s">
        <v>46</v>
      </c>
      <c r="E186" s="12"/>
      <c r="F186" s="15"/>
      <c r="G186" s="15"/>
      <c r="H186" s="28">
        <f>SUM(H187:H187)</f>
        <v>695</v>
      </c>
    </row>
    <row r="187" spans="2:8" s="2" customFormat="1" ht="15.75">
      <c r="B187" s="12"/>
      <c r="C187" s="12"/>
      <c r="D187" s="12"/>
      <c r="E187" s="12"/>
      <c r="F187" s="15" t="s">
        <v>245</v>
      </c>
      <c r="G187" s="15"/>
      <c r="H187" s="20">
        <v>695</v>
      </c>
    </row>
    <row r="188" spans="2:8" s="2" customFormat="1" ht="15.75">
      <c r="B188" s="12" t="s">
        <v>48</v>
      </c>
      <c r="C188" s="12"/>
      <c r="D188" s="12" t="s">
        <v>49</v>
      </c>
      <c r="E188" s="12"/>
      <c r="F188" s="15"/>
      <c r="G188" s="15"/>
      <c r="H188" s="26">
        <f>SUM(H189)</f>
        <v>415</v>
      </c>
    </row>
    <row r="189" spans="1:8" s="2" customFormat="1" ht="15.75">
      <c r="A189" s="82"/>
      <c r="B189" s="83"/>
      <c r="C189" s="83" t="s">
        <v>50</v>
      </c>
      <c r="D189" s="83" t="s">
        <v>51</v>
      </c>
      <c r="E189" s="83"/>
      <c r="F189" s="84"/>
      <c r="G189" s="84"/>
      <c r="H189" s="85">
        <v>415</v>
      </c>
    </row>
    <row r="190" spans="1:8" s="9" customFormat="1" ht="30.75" customHeight="1">
      <c r="A190" s="134" t="s">
        <v>283</v>
      </c>
      <c r="B190" s="135"/>
      <c r="C190" s="135"/>
      <c r="D190" s="135"/>
      <c r="E190" s="135"/>
      <c r="F190" s="145"/>
      <c r="G190" s="140">
        <f>SUM(G8+G118+G138)</f>
        <v>5</v>
      </c>
      <c r="H190" s="139">
        <f>SUM(H8+H55+H59+H85+H97+H101+H111+H118+H138+H148+H162+H174+H52+H78+H144)</f>
        <v>57332</v>
      </c>
    </row>
    <row r="191" spans="1:8" s="49" customFormat="1" ht="15.75">
      <c r="A191" s="53"/>
      <c r="B191" s="60"/>
      <c r="C191" s="60"/>
      <c r="D191" s="60"/>
      <c r="E191" s="60"/>
      <c r="F191" s="60"/>
      <c r="G191" s="60"/>
      <c r="H191" s="60"/>
    </row>
    <row r="192" spans="3:8" ht="15.75">
      <c r="C192" s="12" t="s">
        <v>13</v>
      </c>
      <c r="F192" s="39">
        <f>H9+H119+H139</f>
        <v>9375</v>
      </c>
      <c r="G192" s="39"/>
      <c r="H192" s="39"/>
    </row>
    <row r="193" spans="3:8" ht="15.75">
      <c r="C193" s="12" t="s">
        <v>21</v>
      </c>
      <c r="F193" s="39">
        <f>H16+H124+H142</f>
        <v>2175</v>
      </c>
      <c r="G193" s="39"/>
      <c r="H193" s="39"/>
    </row>
    <row r="194" spans="3:8" ht="15.75">
      <c r="C194" s="12" t="s">
        <v>23</v>
      </c>
      <c r="F194" s="39">
        <f>H18+H60+H86+H102+H112+H126+H163+H175</f>
        <v>8245</v>
      </c>
      <c r="G194" s="39"/>
      <c r="H194" s="39"/>
    </row>
    <row r="195" spans="3:8" ht="15.75">
      <c r="C195" s="12" t="s">
        <v>87</v>
      </c>
      <c r="F195" s="39">
        <f>H149</f>
        <v>2485</v>
      </c>
      <c r="G195" s="39"/>
      <c r="H195" s="39"/>
    </row>
    <row r="196" spans="3:8" ht="15.75">
      <c r="C196" s="12" t="s">
        <v>52</v>
      </c>
      <c r="F196" s="39">
        <f>H47+H79+H98+H145+H159</f>
        <v>14994</v>
      </c>
      <c r="G196" s="39"/>
      <c r="H196" s="39"/>
    </row>
    <row r="197" spans="3:8" ht="15.75">
      <c r="C197" s="12" t="s">
        <v>189</v>
      </c>
      <c r="F197" s="39">
        <v>0</v>
      </c>
      <c r="G197" s="39"/>
      <c r="H197" s="39"/>
    </row>
    <row r="198" spans="3:8" ht="15.75">
      <c r="C198" s="12" t="s">
        <v>167</v>
      </c>
      <c r="F198" s="39">
        <f>H75</f>
        <v>300</v>
      </c>
      <c r="G198" s="39"/>
      <c r="H198" s="39"/>
    </row>
    <row r="199" spans="3:9" ht="15.75">
      <c r="C199" s="12" t="s">
        <v>58</v>
      </c>
      <c r="F199" s="39">
        <f>H82</f>
        <v>49</v>
      </c>
      <c r="G199" s="39"/>
      <c r="H199" s="39"/>
      <c r="I199" s="146"/>
    </row>
    <row r="200" spans="3:8" ht="15.75">
      <c r="C200" s="12" t="s">
        <v>74</v>
      </c>
      <c r="F200" s="39">
        <f>H53+H56</f>
        <v>19709</v>
      </c>
      <c r="G200" s="39"/>
      <c r="H200" s="39"/>
    </row>
    <row r="201" spans="6:8" ht="15.75">
      <c r="F201" s="147">
        <f>SUM(F192:F200)</f>
        <v>57332</v>
      </c>
      <c r="G201" s="147"/>
      <c r="H201" s="147"/>
    </row>
  </sheetData>
  <sheetProtection selectLockedCells="1" selectUnlockedCells="1"/>
  <mergeCells count="12">
    <mergeCell ref="A111:F111"/>
    <mergeCell ref="H6:H7"/>
    <mergeCell ref="A6:F7"/>
    <mergeCell ref="G6:G7"/>
    <mergeCell ref="A85:F85"/>
    <mergeCell ref="A59:F59"/>
    <mergeCell ref="A8:F8"/>
    <mergeCell ref="A55:F55"/>
    <mergeCell ref="A1:H1"/>
    <mergeCell ref="A2:H2"/>
    <mergeCell ref="A3:H3"/>
    <mergeCell ref="A4:H4"/>
  </mergeCells>
  <printOptions gridLines="1" headings="1" horizontalCentered="1"/>
  <pageMargins left="0.2755905511811024" right="0.2755905511811024" top="0.7874015748031497" bottom="0.7874015748031497" header="0.5118110236220472" footer="0.5118110236220472"/>
  <pageSetup horizontalDpi="600" verticalDpi="600" orientation="portrait" paperSize="9" scale="80" r:id="rId1"/>
  <headerFooter alignWithMargins="0">
    <oddFooter>&amp;C&amp;P. oldal, összesen: &amp;N</oddFooter>
  </headerFooter>
  <rowBreaks count="4" manualBreakCount="4">
    <brk id="51" max="7" man="1"/>
    <brk id="84" max="7" man="1"/>
    <brk id="117" max="6" man="1"/>
    <brk id="147" max="7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E23"/>
  <sheetViews>
    <sheetView zoomScale="145" zoomScaleNormal="145" zoomScaleSheetLayoutView="75" zoomScalePageLayoutView="0" workbookViewId="0" topLeftCell="A1">
      <selection activeCell="G10" sqref="G10"/>
    </sheetView>
  </sheetViews>
  <sheetFormatPr defaultColWidth="9.140625" defaultRowHeight="12.75"/>
  <cols>
    <col min="1" max="1" width="82.00390625" style="22" bestFit="1" customWidth="1"/>
    <col min="2" max="2" width="10.28125" style="22" customWidth="1"/>
    <col min="3" max="3" width="10.00390625" style="22" customWidth="1"/>
    <col min="4" max="4" width="15.8515625" style="22" customWidth="1"/>
    <col min="5" max="5" width="12.28125" style="22" customWidth="1"/>
    <col min="6" max="16384" width="9.140625" style="22" customWidth="1"/>
  </cols>
  <sheetData>
    <row r="1" spans="1:5" s="47" customFormat="1" ht="15.75">
      <c r="A1" s="239" t="s">
        <v>298</v>
      </c>
      <c r="B1" s="239"/>
      <c r="C1" s="239"/>
      <c r="D1" s="239"/>
      <c r="E1" s="239"/>
    </row>
    <row r="2" spans="1:5" s="47" customFormat="1" ht="24" customHeight="1">
      <c r="A2" s="247" t="s">
        <v>221</v>
      </c>
      <c r="B2" s="247"/>
      <c r="C2" s="247"/>
      <c r="D2" s="247"/>
      <c r="E2" s="247"/>
    </row>
    <row r="3" spans="1:5" s="47" customFormat="1" ht="25.5" customHeight="1">
      <c r="A3" s="247" t="s">
        <v>299</v>
      </c>
      <c r="B3" s="247"/>
      <c r="C3" s="247"/>
      <c r="D3" s="247"/>
      <c r="E3" s="247"/>
    </row>
    <row r="4" spans="1:5" s="47" customFormat="1" ht="47.25">
      <c r="A4" s="180" t="s">
        <v>193</v>
      </c>
      <c r="B4" s="170" t="s">
        <v>194</v>
      </c>
      <c r="C4" s="170" t="s">
        <v>195</v>
      </c>
      <c r="D4" s="170" t="s">
        <v>258</v>
      </c>
      <c r="E4" s="170" t="s">
        <v>196</v>
      </c>
    </row>
    <row r="5" spans="1:5" s="47" customFormat="1" ht="15.75">
      <c r="A5" s="176" t="s">
        <v>202</v>
      </c>
      <c r="B5" s="181">
        <f>'5.kiadás'!H101</f>
        <v>560</v>
      </c>
      <c r="C5" s="174">
        <v>0</v>
      </c>
      <c r="D5" s="174">
        <v>0</v>
      </c>
      <c r="E5" s="174">
        <f aca="true" t="shared" si="0" ref="E5:E19">SUM(B5:D5)</f>
        <v>560</v>
      </c>
    </row>
    <row r="6" spans="1:5" s="47" customFormat="1" ht="15.75">
      <c r="A6" s="175" t="s">
        <v>197</v>
      </c>
      <c r="B6" s="181">
        <f>'5.kiadás'!H8</f>
        <v>21665</v>
      </c>
      <c r="C6" s="174">
        <v>0</v>
      </c>
      <c r="D6" s="174">
        <v>0</v>
      </c>
      <c r="E6" s="174">
        <f t="shared" si="0"/>
        <v>21665</v>
      </c>
    </row>
    <row r="7" spans="1:5" s="47" customFormat="1" ht="15.75">
      <c r="A7" s="175" t="s">
        <v>78</v>
      </c>
      <c r="B7" s="181">
        <f>'5.kiadás'!H85</f>
        <v>290</v>
      </c>
      <c r="C7" s="174">
        <v>0</v>
      </c>
      <c r="D7" s="174">
        <v>0</v>
      </c>
      <c r="E7" s="174">
        <f>SUM(B7:D7)</f>
        <v>290</v>
      </c>
    </row>
    <row r="8" spans="1:5" s="47" customFormat="1" ht="15.75">
      <c r="A8" s="175" t="s">
        <v>136</v>
      </c>
      <c r="B8" s="181">
        <f>'5.kiadás'!H52</f>
        <v>2470</v>
      </c>
      <c r="C8" s="174">
        <v>0</v>
      </c>
      <c r="D8" s="174">
        <v>0</v>
      </c>
      <c r="E8" s="174">
        <f>SUM(B8:D8)</f>
        <v>2470</v>
      </c>
    </row>
    <row r="9" spans="1:5" s="47" customFormat="1" ht="15.75">
      <c r="A9" s="175" t="s">
        <v>203</v>
      </c>
      <c r="B9" s="181">
        <f>'5.kiadás'!H111</f>
        <v>700</v>
      </c>
      <c r="C9" s="174">
        <v>0</v>
      </c>
      <c r="D9" s="174">
        <v>0</v>
      </c>
      <c r="E9" s="174">
        <f t="shared" si="0"/>
        <v>700</v>
      </c>
    </row>
    <row r="10" spans="1:5" s="47" customFormat="1" ht="15.75">
      <c r="A10" s="175" t="s">
        <v>199</v>
      </c>
      <c r="B10" s="181">
        <f>'5.kiadás'!H59</f>
        <v>1315</v>
      </c>
      <c r="C10" s="174">
        <v>0</v>
      </c>
      <c r="D10" s="174">
        <v>0</v>
      </c>
      <c r="E10" s="174">
        <f t="shared" si="0"/>
        <v>1315</v>
      </c>
    </row>
    <row r="11" spans="1:5" s="47" customFormat="1" ht="15.75">
      <c r="A11" s="175" t="s">
        <v>271</v>
      </c>
      <c r="B11" s="181">
        <f>'5.kiadás'!H78</f>
        <v>316</v>
      </c>
      <c r="C11" s="174">
        <v>0</v>
      </c>
      <c r="D11" s="174">
        <v>0</v>
      </c>
      <c r="E11" s="174">
        <f t="shared" si="0"/>
        <v>316</v>
      </c>
    </row>
    <row r="12" spans="1:5" s="47" customFormat="1" ht="15.75">
      <c r="A12" s="176" t="s">
        <v>200</v>
      </c>
      <c r="B12" s="181">
        <f>'5.kiadás'!H97</f>
        <v>144</v>
      </c>
      <c r="C12" s="174">
        <v>0</v>
      </c>
      <c r="D12" s="174">
        <v>0</v>
      </c>
      <c r="E12" s="174">
        <f t="shared" si="0"/>
        <v>144</v>
      </c>
    </row>
    <row r="13" spans="1:5" s="47" customFormat="1" ht="15.75">
      <c r="A13" s="176" t="s">
        <v>264</v>
      </c>
      <c r="B13" s="174">
        <f>'5.kiadás'!H144</f>
        <v>183</v>
      </c>
      <c r="C13" s="174">
        <v>0</v>
      </c>
      <c r="D13" s="174">
        <v>0</v>
      </c>
      <c r="E13" s="174">
        <f t="shared" si="0"/>
        <v>183</v>
      </c>
    </row>
    <row r="14" spans="1:5" s="47" customFormat="1" ht="15.75">
      <c r="A14" s="176" t="s">
        <v>96</v>
      </c>
      <c r="B14" s="182">
        <f>'5.kiadás'!H148</f>
        <v>2535</v>
      </c>
      <c r="C14" s="182">
        <v>0</v>
      </c>
      <c r="D14" s="182">
        <v>0</v>
      </c>
      <c r="E14" s="182">
        <f t="shared" si="0"/>
        <v>2535</v>
      </c>
    </row>
    <row r="15" spans="1:5" s="47" customFormat="1" ht="15.75">
      <c r="A15" s="176" t="s">
        <v>201</v>
      </c>
      <c r="B15" s="182">
        <f>'5.kiadás'!H118</f>
        <v>3925</v>
      </c>
      <c r="C15" s="183">
        <v>0</v>
      </c>
      <c r="D15" s="183">
        <v>0</v>
      </c>
      <c r="E15" s="183">
        <f t="shared" si="0"/>
        <v>3925</v>
      </c>
    </row>
    <row r="16" spans="1:5" s="47" customFormat="1" ht="15.75">
      <c r="A16" s="176" t="s">
        <v>86</v>
      </c>
      <c r="B16" s="182">
        <f>'5.kiadás'!H138</f>
        <v>3350</v>
      </c>
      <c r="C16" s="183">
        <v>0</v>
      </c>
      <c r="D16" s="183">
        <v>0</v>
      </c>
      <c r="E16" s="183">
        <f t="shared" si="0"/>
        <v>3350</v>
      </c>
    </row>
    <row r="17" spans="1:5" s="47" customFormat="1" ht="15.75">
      <c r="A17" s="176" t="s">
        <v>147</v>
      </c>
      <c r="B17" s="183">
        <v>0</v>
      </c>
      <c r="C17" s="183">
        <f>'5.kiadás'!H162</f>
        <v>120</v>
      </c>
      <c r="D17" s="183">
        <v>0</v>
      </c>
      <c r="E17" s="183">
        <f t="shared" si="0"/>
        <v>120</v>
      </c>
    </row>
    <row r="18" spans="1:5" s="47" customFormat="1" ht="15.75">
      <c r="A18" s="176" t="s">
        <v>204</v>
      </c>
      <c r="B18" s="183">
        <v>0</v>
      </c>
      <c r="C18" s="183">
        <f>'5.kiadás'!H174</f>
        <v>2520</v>
      </c>
      <c r="D18" s="183">
        <v>0</v>
      </c>
      <c r="E18" s="183">
        <f t="shared" si="0"/>
        <v>2520</v>
      </c>
    </row>
    <row r="19" spans="1:5" s="47" customFormat="1" ht="15.75">
      <c r="A19" s="176" t="s">
        <v>157</v>
      </c>
      <c r="B19" s="183">
        <v>0</v>
      </c>
      <c r="C19" s="183">
        <f>'11.Idősek Otthona kiadás'!G51</f>
        <v>37472</v>
      </c>
      <c r="D19" s="183">
        <v>0</v>
      </c>
      <c r="E19" s="183">
        <f t="shared" si="0"/>
        <v>37472</v>
      </c>
    </row>
    <row r="20" spans="1:5" s="47" customFormat="1" ht="21" customHeight="1">
      <c r="A20" s="171" t="s">
        <v>222</v>
      </c>
      <c r="B20" s="179">
        <f>SUM(B5:B19)</f>
        <v>37453</v>
      </c>
      <c r="C20" s="179">
        <f>SUM(C5:C19)</f>
        <v>40112</v>
      </c>
      <c r="D20" s="179">
        <f>SUM(D5:D19)</f>
        <v>0</v>
      </c>
      <c r="E20" s="179">
        <f>SUM(E5:E19)</f>
        <v>77565</v>
      </c>
    </row>
    <row r="23" ht="12.75">
      <c r="D23" s="23"/>
    </row>
  </sheetData>
  <sheetProtection/>
  <mergeCells count="3">
    <mergeCell ref="A2:E2"/>
    <mergeCell ref="A3:E3"/>
    <mergeCell ref="A1:E1"/>
  </mergeCells>
  <printOptions gridLines="1" headings="1"/>
  <pageMargins left="0.75" right="0.75" top="1" bottom="1" header="0.5" footer="0.5"/>
  <pageSetup horizontalDpi="600" verticalDpi="600" orientation="landscape" paperSize="9" scale="9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3"/>
  <sheetViews>
    <sheetView zoomScale="145" zoomScaleNormal="145" zoomScalePageLayoutView="0" workbookViewId="0" topLeftCell="A1">
      <selection activeCell="G14" sqref="G14"/>
    </sheetView>
  </sheetViews>
  <sheetFormatPr defaultColWidth="10.28125" defaultRowHeight="12.75"/>
  <cols>
    <col min="1" max="1" width="4.28125" style="7" customWidth="1"/>
    <col min="2" max="2" width="46.421875" style="7" customWidth="1"/>
    <col min="3" max="3" width="9.57421875" style="7" customWidth="1"/>
    <col min="4" max="5" width="9.140625" style="7" hidden="1" customWidth="1"/>
    <col min="6" max="6" width="9.57421875" style="7" customWidth="1"/>
    <col min="7" max="16384" width="10.28125" style="7" customWidth="1"/>
  </cols>
  <sheetData>
    <row r="1" spans="1:7" ht="15.75" customHeight="1">
      <c r="A1" s="248" t="s">
        <v>300</v>
      </c>
      <c r="B1" s="248"/>
      <c r="C1" s="248"/>
      <c r="D1" s="248"/>
      <c r="E1" s="248"/>
      <c r="F1" s="248"/>
      <c r="G1" s="248"/>
    </row>
    <row r="2" spans="1:7" ht="24" customHeight="1">
      <c r="A2" s="250" t="s">
        <v>70</v>
      </c>
      <c r="B2" s="250"/>
      <c r="C2" s="250"/>
      <c r="D2" s="250"/>
      <c r="E2" s="250"/>
      <c r="F2" s="250"/>
      <c r="G2" s="250"/>
    </row>
    <row r="3" spans="1:7" ht="24" customHeight="1">
      <c r="A3" s="251" t="s">
        <v>205</v>
      </c>
      <c r="B3" s="251"/>
      <c r="C3" s="251"/>
      <c r="D3" s="251"/>
      <c r="E3" s="251"/>
      <c r="F3" s="251"/>
      <c r="G3" s="251"/>
    </row>
    <row r="4" spans="1:7" ht="15.75">
      <c r="A4" s="252" t="s">
        <v>206</v>
      </c>
      <c r="B4" s="252"/>
      <c r="C4" s="252"/>
      <c r="D4" s="252"/>
      <c r="E4" s="252"/>
      <c r="F4" s="252"/>
      <c r="G4" s="252"/>
    </row>
    <row r="5" spans="1:7" s="75" customFormat="1" ht="15.75">
      <c r="A5" s="7"/>
      <c r="B5" s="160"/>
      <c r="C5" s="184"/>
      <c r="D5" s="160"/>
      <c r="E5" s="160"/>
      <c r="F5" s="184"/>
      <c r="G5" s="7"/>
    </row>
    <row r="6" spans="1:7" s="75" customFormat="1" ht="45.75" customHeight="1">
      <c r="A6" s="249" t="s">
        <v>207</v>
      </c>
      <c r="B6" s="249"/>
      <c r="C6" s="185" t="s">
        <v>247</v>
      </c>
      <c r="D6" s="185"/>
      <c r="E6" s="185"/>
      <c r="F6" s="185" t="s">
        <v>313</v>
      </c>
      <c r="G6" s="185" t="s">
        <v>314</v>
      </c>
    </row>
    <row r="7" spans="1:7" s="75" customFormat="1" ht="15.75">
      <c r="A7" s="7" t="s">
        <v>127</v>
      </c>
      <c r="B7" s="191" t="s">
        <v>128</v>
      </c>
      <c r="C7" s="182">
        <v>42205</v>
      </c>
      <c r="D7" s="192"/>
      <c r="E7" s="186"/>
      <c r="F7" s="182">
        <v>43626</v>
      </c>
      <c r="G7" s="182">
        <f>'1.mérleg'!C8</f>
        <v>36386</v>
      </c>
    </row>
    <row r="8" spans="1:11" s="75" customFormat="1" ht="15.75">
      <c r="A8" s="7" t="s">
        <v>107</v>
      </c>
      <c r="B8" s="191" t="s">
        <v>108</v>
      </c>
      <c r="C8" s="182">
        <v>3828</v>
      </c>
      <c r="D8" s="192"/>
      <c r="E8" s="186"/>
      <c r="F8" s="182">
        <v>3703</v>
      </c>
      <c r="G8" s="182">
        <f>'1.mérleg'!C9</f>
        <v>3775</v>
      </c>
      <c r="K8" s="76"/>
    </row>
    <row r="9" spans="1:11" s="75" customFormat="1" ht="15.75">
      <c r="A9" s="7" t="s">
        <v>63</v>
      </c>
      <c r="B9" s="191" t="s">
        <v>64</v>
      </c>
      <c r="C9" s="182">
        <v>18479</v>
      </c>
      <c r="D9" s="192"/>
      <c r="E9" s="186"/>
      <c r="F9" s="182">
        <v>19334</v>
      </c>
      <c r="G9" s="182">
        <f>'1.mérleg'!C10</f>
        <v>19581</v>
      </c>
      <c r="K9" s="76"/>
    </row>
    <row r="10" spans="1:11" s="75" customFormat="1" ht="15.75">
      <c r="A10" s="7" t="s">
        <v>175</v>
      </c>
      <c r="B10" s="191" t="s">
        <v>176</v>
      </c>
      <c r="C10" s="186">
        <v>243</v>
      </c>
      <c r="D10" s="192"/>
      <c r="E10" s="186"/>
      <c r="F10" s="186">
        <v>39</v>
      </c>
      <c r="G10" s="186">
        <v>0</v>
      </c>
      <c r="K10" s="76"/>
    </row>
    <row r="11" spans="1:7" s="75" customFormat="1" ht="15.75">
      <c r="A11" s="7" t="s">
        <v>99</v>
      </c>
      <c r="B11" s="201" t="s">
        <v>100</v>
      </c>
      <c r="C11" s="186">
        <v>5696</v>
      </c>
      <c r="D11" s="192"/>
      <c r="E11" s="186"/>
      <c r="F11" s="186">
        <v>13397</v>
      </c>
      <c r="G11" s="186">
        <f>'1.mérleg'!C13</f>
        <v>16613</v>
      </c>
    </row>
    <row r="12" spans="1:7" s="75" customFormat="1" ht="15.75">
      <c r="A12" s="193"/>
      <c r="B12" s="194" t="s">
        <v>208</v>
      </c>
      <c r="C12" s="187">
        <f>SUM(C7:C11)</f>
        <v>70451</v>
      </c>
      <c r="D12" s="187">
        <f>SUM(D7:D11)</f>
        <v>0</v>
      </c>
      <c r="E12" s="187">
        <f>SUM(E7:E11)</f>
        <v>0</v>
      </c>
      <c r="F12" s="187">
        <f>SUM(F7:F11)</f>
        <v>80099</v>
      </c>
      <c r="G12" s="187">
        <f>SUM(G7:G11)</f>
        <v>76355</v>
      </c>
    </row>
    <row r="13" spans="1:7" s="75" customFormat="1" ht="15.75">
      <c r="A13" s="7"/>
      <c r="B13" s="196"/>
      <c r="C13" s="7"/>
      <c r="D13" s="202"/>
      <c r="E13" s="203"/>
      <c r="F13" s="7"/>
      <c r="G13" s="7"/>
    </row>
    <row r="14" spans="1:10" s="75" customFormat="1" ht="15.75">
      <c r="A14" s="7" t="s">
        <v>13</v>
      </c>
      <c r="B14" s="201" t="s">
        <v>5</v>
      </c>
      <c r="C14" s="182">
        <v>26190</v>
      </c>
      <c r="D14" s="192"/>
      <c r="E14" s="186"/>
      <c r="F14" s="182">
        <v>26592</v>
      </c>
      <c r="G14" s="182">
        <f>'1.mérleg'!C16</f>
        <v>26425</v>
      </c>
      <c r="H14" s="76"/>
      <c r="I14" s="76"/>
      <c r="J14" s="76"/>
    </row>
    <row r="15" spans="1:10" s="75" customFormat="1" ht="15.75">
      <c r="A15" s="7" t="s">
        <v>21</v>
      </c>
      <c r="B15" s="201" t="s">
        <v>209</v>
      </c>
      <c r="C15" s="182">
        <v>6485</v>
      </c>
      <c r="D15" s="192"/>
      <c r="E15" s="186"/>
      <c r="F15" s="182">
        <v>6731</v>
      </c>
      <c r="G15" s="182">
        <f>'1.mérleg'!C17</f>
        <v>6650</v>
      </c>
      <c r="H15" s="76"/>
      <c r="I15" s="76"/>
      <c r="J15" s="76"/>
    </row>
    <row r="16" spans="1:10" s="75" customFormat="1" ht="15.75">
      <c r="A16" s="7" t="s">
        <v>23</v>
      </c>
      <c r="B16" s="201" t="s">
        <v>210</v>
      </c>
      <c r="C16" s="182">
        <v>24385</v>
      </c>
      <c r="D16" s="192"/>
      <c r="E16" s="186"/>
      <c r="F16" s="182">
        <v>24951</v>
      </c>
      <c r="G16" s="182">
        <f>'1.mérleg'!C18</f>
        <v>24192</v>
      </c>
      <c r="H16" s="76"/>
      <c r="I16" s="76"/>
      <c r="J16" s="76"/>
    </row>
    <row r="17" spans="1:10" s="75" customFormat="1" ht="15.75">
      <c r="A17" s="7" t="s">
        <v>87</v>
      </c>
      <c r="B17" s="201" t="s">
        <v>211</v>
      </c>
      <c r="C17" s="182">
        <v>5221</v>
      </c>
      <c r="D17" s="192"/>
      <c r="E17" s="186"/>
      <c r="F17" s="182">
        <v>2400</v>
      </c>
      <c r="G17" s="182">
        <f>'1.mérleg'!C19</f>
        <v>2485</v>
      </c>
      <c r="H17" s="76"/>
      <c r="I17" s="76"/>
      <c r="J17" s="76"/>
    </row>
    <row r="18" spans="1:10" s="75" customFormat="1" ht="15.75">
      <c r="A18" s="7" t="s">
        <v>52</v>
      </c>
      <c r="B18" s="198" t="s">
        <v>53</v>
      </c>
      <c r="C18" s="182">
        <v>2575</v>
      </c>
      <c r="D18" s="192"/>
      <c r="E18" s="186"/>
      <c r="F18" s="182">
        <v>5094</v>
      </c>
      <c r="G18" s="182">
        <f>'1.mérleg'!C20</f>
        <v>14994</v>
      </c>
      <c r="H18" s="76"/>
      <c r="I18" s="76"/>
      <c r="J18" s="76"/>
    </row>
    <row r="19" spans="1:10" s="75" customFormat="1" ht="15.75">
      <c r="A19" s="7" t="s">
        <v>212</v>
      </c>
      <c r="B19" s="198" t="s">
        <v>59</v>
      </c>
      <c r="C19" s="182">
        <v>0</v>
      </c>
      <c r="D19" s="186"/>
      <c r="E19" s="186"/>
      <c r="F19" s="182">
        <v>2466</v>
      </c>
      <c r="G19" s="182">
        <f>'1.mérleg'!C24</f>
        <v>2470</v>
      </c>
      <c r="H19" s="76"/>
      <c r="I19" s="76"/>
      <c r="J19" s="76"/>
    </row>
    <row r="20" spans="1:7" s="75" customFormat="1" ht="15.75">
      <c r="A20" s="193"/>
      <c r="B20" s="194" t="s">
        <v>213</v>
      </c>
      <c r="C20" s="188">
        <f>SUM(C14:C19)</f>
        <v>64856</v>
      </c>
      <c r="D20" s="188">
        <f>SUM(D14:D18)</f>
        <v>0</v>
      </c>
      <c r="E20" s="188">
        <f>SUM(E14:E18)</f>
        <v>0</v>
      </c>
      <c r="F20" s="188">
        <f>SUM(F14:F19)</f>
        <v>68234</v>
      </c>
      <c r="G20" s="188">
        <f>SUM(G14:G19)</f>
        <v>77216</v>
      </c>
    </row>
    <row r="21" spans="4:5" ht="15.75">
      <c r="D21" s="8"/>
      <c r="E21" s="8"/>
    </row>
    <row r="22" spans="4:5" ht="15.75">
      <c r="D22" s="8"/>
      <c r="E22" s="8"/>
    </row>
    <row r="23" spans="4:5" ht="15.75">
      <c r="D23" s="8"/>
      <c r="E23" s="8"/>
    </row>
  </sheetData>
  <sheetProtection/>
  <mergeCells count="5">
    <mergeCell ref="A1:G1"/>
    <mergeCell ref="A6:B6"/>
    <mergeCell ref="A2:G2"/>
    <mergeCell ref="A3:G3"/>
    <mergeCell ref="A4:G4"/>
  </mergeCells>
  <printOptions gridLines="1" headings="1"/>
  <pageMargins left="0.7480314960629921" right="0.7480314960629921" top="0.984251968503937" bottom="0.984251968503937" header="0.5118110236220472" footer="0.5118110236220472"/>
  <pageSetup horizontalDpi="600" verticalDpi="60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1"/>
  <sheetViews>
    <sheetView zoomScale="160" zoomScaleNormal="160" zoomScalePageLayoutView="0" workbookViewId="0" topLeftCell="A1">
      <selection activeCell="H12" sqref="H12"/>
    </sheetView>
  </sheetViews>
  <sheetFormatPr defaultColWidth="10.28125" defaultRowHeight="12.75"/>
  <cols>
    <col min="1" max="1" width="3.421875" style="7" customWidth="1"/>
    <col min="2" max="2" width="49.28125" style="7" customWidth="1"/>
    <col min="3" max="4" width="10.28125" style="7" customWidth="1"/>
    <col min="5" max="16384" width="10.28125" style="7" customWidth="1"/>
  </cols>
  <sheetData>
    <row r="1" spans="1:5" ht="19.5" customHeight="1">
      <c r="A1" s="248" t="s">
        <v>301</v>
      </c>
      <c r="B1" s="248"/>
      <c r="C1" s="248"/>
      <c r="D1" s="248"/>
      <c r="E1" s="248"/>
    </row>
    <row r="2" spans="1:5" ht="19.5" customHeight="1">
      <c r="A2" s="252" t="s">
        <v>221</v>
      </c>
      <c r="B2" s="252"/>
      <c r="C2" s="252"/>
      <c r="D2" s="252"/>
      <c r="E2" s="252"/>
    </row>
    <row r="3" spans="1:5" ht="15.75">
      <c r="A3" s="253" t="s">
        <v>214</v>
      </c>
      <c r="B3" s="253"/>
      <c r="C3" s="253"/>
      <c r="D3" s="253"/>
      <c r="E3" s="253"/>
    </row>
    <row r="4" spans="1:5" ht="15.75">
      <c r="A4" s="252" t="s">
        <v>206</v>
      </c>
      <c r="B4" s="252"/>
      <c r="C4" s="252"/>
      <c r="D4" s="252"/>
      <c r="E4" s="252"/>
    </row>
    <row r="5" spans="1:5" s="75" customFormat="1" ht="15.75">
      <c r="A5" s="160"/>
      <c r="B5" s="160"/>
      <c r="C5" s="160"/>
      <c r="D5" s="160"/>
      <c r="E5" s="7"/>
    </row>
    <row r="6" spans="1:5" s="75" customFormat="1" ht="31.5">
      <c r="A6" s="249" t="s">
        <v>207</v>
      </c>
      <c r="B6" s="249"/>
      <c r="C6" s="185" t="s">
        <v>247</v>
      </c>
      <c r="D6" s="185" t="s">
        <v>313</v>
      </c>
      <c r="E6" s="185" t="s">
        <v>314</v>
      </c>
    </row>
    <row r="7" spans="1:5" s="75" customFormat="1" ht="15.75">
      <c r="A7" s="190" t="s">
        <v>142</v>
      </c>
      <c r="B7" s="191" t="s">
        <v>143</v>
      </c>
      <c r="C7" s="192">
        <v>2971</v>
      </c>
      <c r="D7" s="192">
        <v>7880</v>
      </c>
      <c r="E7" s="192">
        <v>0</v>
      </c>
    </row>
    <row r="8" spans="1:5" s="75" customFormat="1" ht="15.75">
      <c r="A8" s="190" t="s">
        <v>178</v>
      </c>
      <c r="B8" s="191" t="s">
        <v>179</v>
      </c>
      <c r="C8" s="186">
        <v>0</v>
      </c>
      <c r="D8" s="186">
        <v>10900</v>
      </c>
      <c r="E8" s="186">
        <v>0</v>
      </c>
    </row>
    <row r="9" spans="1:5" s="75" customFormat="1" ht="15.75">
      <c r="A9" s="190" t="s">
        <v>180</v>
      </c>
      <c r="B9" s="191" t="s">
        <v>181</v>
      </c>
      <c r="C9" s="186">
        <v>4474</v>
      </c>
      <c r="D9" s="186">
        <v>5881</v>
      </c>
      <c r="E9" s="186">
        <f>'1.mérleg'!C12</f>
        <v>1210</v>
      </c>
    </row>
    <row r="10" spans="1:5" s="75" customFormat="1" ht="15.75">
      <c r="A10" s="193"/>
      <c r="B10" s="194" t="s">
        <v>215</v>
      </c>
      <c r="C10" s="195">
        <f>SUM(C7:C9)</f>
        <v>7445</v>
      </c>
      <c r="D10" s="195">
        <f>SUM(D7:D9)</f>
        <v>24661</v>
      </c>
      <c r="E10" s="195">
        <f>SUM(E7:E9)</f>
        <v>1210</v>
      </c>
    </row>
    <row r="11" spans="1:5" s="75" customFormat="1" ht="15.75">
      <c r="A11" s="7"/>
      <c r="B11" s="196"/>
      <c r="C11" s="197"/>
      <c r="D11" s="197"/>
      <c r="E11" s="7"/>
    </row>
    <row r="12" spans="1:5" s="75" customFormat="1" ht="15.75">
      <c r="A12" s="190" t="s">
        <v>189</v>
      </c>
      <c r="B12" s="198" t="s">
        <v>190</v>
      </c>
      <c r="C12" s="186">
        <v>2062</v>
      </c>
      <c r="D12" s="186">
        <v>11224</v>
      </c>
      <c r="E12" s="186">
        <v>0</v>
      </c>
    </row>
    <row r="13" spans="1:5" s="75" customFormat="1" ht="15.75">
      <c r="A13" s="190" t="s">
        <v>167</v>
      </c>
      <c r="B13" s="198" t="s">
        <v>168</v>
      </c>
      <c r="C13" s="186">
        <v>0</v>
      </c>
      <c r="D13" s="186">
        <v>0</v>
      </c>
      <c r="E13" s="186">
        <f>'1.mérleg'!C22</f>
        <v>300</v>
      </c>
    </row>
    <row r="14" spans="1:5" s="75" customFormat="1" ht="15.75">
      <c r="A14" s="190" t="s">
        <v>191</v>
      </c>
      <c r="B14" s="198" t="s">
        <v>57</v>
      </c>
      <c r="C14" s="186">
        <v>21</v>
      </c>
      <c r="D14" s="186">
        <v>11128</v>
      </c>
      <c r="E14" s="186">
        <f>'1.mérleg'!C23</f>
        <v>49</v>
      </c>
    </row>
    <row r="15" spans="1:5" s="75" customFormat="1" ht="15.75">
      <c r="A15" s="193"/>
      <c r="B15" s="194" t="s">
        <v>216</v>
      </c>
      <c r="C15" s="188">
        <f>SUM(C12:C14)</f>
        <v>2083</v>
      </c>
      <c r="D15" s="188">
        <f>SUM(D12:D14)</f>
        <v>22352</v>
      </c>
      <c r="E15" s="188">
        <f>SUM(E12:E14)</f>
        <v>349</v>
      </c>
    </row>
    <row r="16" spans="1:5" s="75" customFormat="1" ht="45.75" customHeight="1">
      <c r="A16" s="199"/>
      <c r="B16" s="200" t="s">
        <v>217</v>
      </c>
      <c r="C16" s="189">
        <f>SUM(C10+'7.Táj.adatok műk.'!E12)</f>
        <v>7445</v>
      </c>
      <c r="D16" s="189">
        <f>D10+'7.Táj.adatok műk.'!F12</f>
        <v>104760</v>
      </c>
      <c r="E16" s="189">
        <f>SUM('7.Táj.adatok műk.'!G12+'8.Táj.adatok felh.'!E10)</f>
        <v>77565</v>
      </c>
    </row>
    <row r="17" spans="1:5" s="75" customFormat="1" ht="44.25" customHeight="1">
      <c r="A17" s="199"/>
      <c r="B17" s="200" t="s">
        <v>218</v>
      </c>
      <c r="C17" s="189">
        <f>SUM(C15+'7.Táj.adatok műk.'!E20)</f>
        <v>2083</v>
      </c>
      <c r="D17" s="189">
        <f>D15+'7.Táj.adatok műk.'!F20</f>
        <v>90586</v>
      </c>
      <c r="E17" s="189">
        <f>SUM('7.Táj.adatok műk.'!G20+'8.Táj.adatok felh.'!E15)</f>
        <v>77565</v>
      </c>
    </row>
    <row r="18" spans="3:4" ht="15.75">
      <c r="C18" s="8"/>
      <c r="D18" s="8"/>
    </row>
    <row r="19" spans="3:4" ht="15.75">
      <c r="C19" s="8"/>
      <c r="D19" s="8"/>
    </row>
    <row r="20" spans="3:4" ht="15.75">
      <c r="C20" s="8"/>
      <c r="D20" s="8"/>
    </row>
    <row r="21" spans="3:4" ht="15.75">
      <c r="C21" s="8"/>
      <c r="D21" s="8"/>
    </row>
  </sheetData>
  <sheetProtection/>
  <mergeCells count="5">
    <mergeCell ref="A6:B6"/>
    <mergeCell ref="A2:E2"/>
    <mergeCell ref="A3:E3"/>
    <mergeCell ref="A4:E4"/>
    <mergeCell ref="A1:E1"/>
  </mergeCells>
  <printOptions gridLines="1" headings="1"/>
  <pageMargins left="0.7480314960629921" right="0.2362204724409449" top="0.984251968503937" bottom="0.984251968503937" header="0.5118110236220472" footer="0.5118110236220472"/>
  <pageSetup horizontalDpi="600" verticalDpi="600" orientation="portrait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34"/>
  <sheetViews>
    <sheetView zoomScale="145" zoomScaleNormal="145" zoomScaleSheetLayoutView="100" zoomScalePageLayoutView="0" workbookViewId="0" topLeftCell="A1">
      <selection activeCell="F8" sqref="F8"/>
    </sheetView>
  </sheetViews>
  <sheetFormatPr defaultColWidth="9.140625" defaultRowHeight="12.75"/>
  <cols>
    <col min="1" max="1" width="36.140625" style="149" customWidth="1"/>
    <col min="2" max="2" width="46.28125" style="149" customWidth="1"/>
    <col min="3" max="3" width="15.8515625" style="149" customWidth="1"/>
    <col min="4" max="16384" width="9.140625" style="149" customWidth="1"/>
  </cols>
  <sheetData>
    <row r="1" spans="1:3" ht="18" customHeight="1">
      <c r="A1" s="256" t="s">
        <v>305</v>
      </c>
      <c r="B1" s="256"/>
      <c r="C1" s="256"/>
    </row>
    <row r="2" spans="1:5" ht="24" customHeight="1">
      <c r="A2" s="221" t="s">
        <v>70</v>
      </c>
      <c r="B2" s="221"/>
      <c r="C2" s="221"/>
      <c r="D2" s="150"/>
      <c r="E2" s="150"/>
    </row>
    <row r="3" spans="1:5" ht="30" customHeight="1">
      <c r="A3" s="221" t="s">
        <v>302</v>
      </c>
      <c r="B3" s="221"/>
      <c r="C3" s="221"/>
      <c r="D3" s="150"/>
      <c r="E3" s="150"/>
    </row>
    <row r="4" spans="1:5" ht="17.25" customHeight="1" thickBot="1">
      <c r="A4" s="221" t="s">
        <v>307</v>
      </c>
      <c r="B4" s="221"/>
      <c r="C4" s="221"/>
      <c r="D4" s="150"/>
      <c r="E4" s="150"/>
    </row>
    <row r="5" spans="1:3" ht="31.5" customHeight="1">
      <c r="A5" s="257" t="s">
        <v>207</v>
      </c>
      <c r="B5" s="258"/>
      <c r="C5" s="261" t="s">
        <v>303</v>
      </c>
    </row>
    <row r="6" spans="1:3" ht="34.5" customHeight="1">
      <c r="A6" s="259"/>
      <c r="B6" s="260"/>
      <c r="C6" s="262"/>
    </row>
    <row r="7" spans="1:3" ht="25.5" customHeight="1">
      <c r="A7" s="156" t="s">
        <v>288</v>
      </c>
      <c r="B7" s="157" t="s">
        <v>306</v>
      </c>
      <c r="C7" s="155">
        <v>300</v>
      </c>
    </row>
    <row r="8" spans="1:3" ht="30" customHeight="1">
      <c r="A8" s="254" t="s">
        <v>304</v>
      </c>
      <c r="B8" s="255"/>
      <c r="C8" s="151">
        <f>SUM(C7:C7)</f>
        <v>300</v>
      </c>
    </row>
    <row r="11" s="152" customFormat="1" ht="15"/>
    <row r="12" s="152" customFormat="1" ht="15.75">
      <c r="C12" s="153"/>
    </row>
    <row r="13" s="152" customFormat="1" ht="15"/>
    <row r="14" s="152" customFormat="1" ht="15"/>
    <row r="15" s="152" customFormat="1" ht="15"/>
    <row r="16" s="152" customFormat="1" ht="15"/>
    <row r="17" s="152" customFormat="1" ht="15"/>
    <row r="18" s="152" customFormat="1" ht="15"/>
    <row r="19" s="152" customFormat="1" ht="15"/>
    <row r="20" s="152" customFormat="1" ht="15"/>
    <row r="21" s="152" customFormat="1" ht="15"/>
    <row r="22" s="152" customFormat="1" ht="15"/>
    <row r="23" s="152" customFormat="1" ht="15"/>
    <row r="24" s="152" customFormat="1" ht="15"/>
    <row r="25" s="152" customFormat="1" ht="15"/>
    <row r="26" s="152" customFormat="1" ht="15"/>
    <row r="27" s="152" customFormat="1" ht="15"/>
    <row r="28" s="152" customFormat="1" ht="15"/>
    <row r="171" ht="15">
      <c r="D171" s="149">
        <f>SUM(D172:D176)</f>
        <v>2703</v>
      </c>
    </row>
    <row r="173" ht="15">
      <c r="D173" s="149">
        <v>24</v>
      </c>
    </row>
    <row r="175" spans="3:4" ht="15.75" customHeight="1">
      <c r="C175" s="154"/>
      <c r="D175" s="149">
        <v>942</v>
      </c>
    </row>
    <row r="176" spans="3:4" ht="15.75" customHeight="1">
      <c r="C176" s="154"/>
      <c r="D176" s="149">
        <v>1737</v>
      </c>
    </row>
    <row r="177" ht="15">
      <c r="D177" s="149">
        <v>100</v>
      </c>
    </row>
    <row r="178" ht="15">
      <c r="D178" s="149">
        <v>100</v>
      </c>
    </row>
    <row r="179" ht="15">
      <c r="D179" s="149">
        <v>12</v>
      </c>
    </row>
    <row r="180" ht="15">
      <c r="D180" s="149">
        <v>12</v>
      </c>
    </row>
    <row r="181" ht="15">
      <c r="D181" s="149">
        <v>0</v>
      </c>
    </row>
    <row r="182" ht="15">
      <c r="D182" s="149">
        <v>0</v>
      </c>
    </row>
    <row r="184" ht="15">
      <c r="D184" s="149">
        <v>0</v>
      </c>
    </row>
    <row r="185" ht="15">
      <c r="D185" s="149">
        <v>2</v>
      </c>
    </row>
    <row r="186" ht="15">
      <c r="D186" s="149">
        <v>0</v>
      </c>
    </row>
    <row r="187" ht="15">
      <c r="D187" s="149">
        <v>0</v>
      </c>
    </row>
    <row r="193" ht="15">
      <c r="D193" s="149">
        <v>1174</v>
      </c>
    </row>
    <row r="194" ht="15">
      <c r="D194" s="149">
        <v>294</v>
      </c>
    </row>
    <row r="195" ht="15">
      <c r="D195" s="149">
        <v>0</v>
      </c>
    </row>
    <row r="196" ht="15">
      <c r="D196" s="149">
        <v>0</v>
      </c>
    </row>
    <row r="197" ht="15">
      <c r="D197" s="149">
        <v>0</v>
      </c>
    </row>
    <row r="198" ht="15">
      <c r="D198" s="149">
        <f>SUM(D199,D202)</f>
        <v>874</v>
      </c>
    </row>
    <row r="199" ht="15">
      <c r="D199" s="149">
        <f>SUM(D200:D201)</f>
        <v>745</v>
      </c>
    </row>
    <row r="200" ht="15">
      <c r="D200" s="149">
        <v>596</v>
      </c>
    </row>
    <row r="201" ht="15">
      <c r="D201" s="149">
        <v>149</v>
      </c>
    </row>
    <row r="202" ht="15">
      <c r="D202" s="149">
        <f>SUM(D203,D205)</f>
        <v>129</v>
      </c>
    </row>
    <row r="204" ht="15">
      <c r="D204" s="149">
        <v>516</v>
      </c>
    </row>
    <row r="205" ht="15">
      <c r="D205" s="149">
        <v>129</v>
      </c>
    </row>
    <row r="206" ht="15">
      <c r="D206" s="149">
        <f>D207</f>
        <v>392</v>
      </c>
    </row>
    <row r="207" ht="15">
      <c r="D207" s="149">
        <f>SUM(D208,D211,D215)</f>
        <v>392</v>
      </c>
    </row>
    <row r="209" ht="15">
      <c r="D209" s="149">
        <v>0</v>
      </c>
    </row>
    <row r="210" ht="15">
      <c r="D210" s="149">
        <v>102</v>
      </c>
    </row>
    <row r="211" ht="15">
      <c r="D211" s="149">
        <f>SUM(D212:D214)</f>
        <v>302</v>
      </c>
    </row>
    <row r="212" ht="15">
      <c r="D212" s="149">
        <v>0</v>
      </c>
    </row>
    <row r="213" ht="15">
      <c r="D213" s="149">
        <v>0</v>
      </c>
    </row>
    <row r="214" ht="15">
      <c r="D214" s="149">
        <v>302</v>
      </c>
    </row>
    <row r="215" ht="15">
      <c r="D215" s="149">
        <v>90</v>
      </c>
    </row>
    <row r="217" ht="15">
      <c r="D217" s="149">
        <f>SUM(D218:D219)</f>
        <v>498</v>
      </c>
    </row>
    <row r="218" ht="15">
      <c r="D218" s="149">
        <v>398</v>
      </c>
    </row>
    <row r="219" ht="15">
      <c r="D219" s="149">
        <v>100</v>
      </c>
    </row>
    <row r="221" ht="15">
      <c r="D221" s="149">
        <v>0</v>
      </c>
    </row>
    <row r="223" ht="15">
      <c r="D223" s="149">
        <v>0</v>
      </c>
    </row>
    <row r="224" ht="15">
      <c r="D224" s="149">
        <v>0</v>
      </c>
    </row>
    <row r="225" ht="15">
      <c r="D225" s="149">
        <v>0</v>
      </c>
    </row>
    <row r="226" ht="15">
      <c r="D226" s="149">
        <v>0</v>
      </c>
    </row>
    <row r="228" ht="15">
      <c r="D228" s="149">
        <f>SUM(D229:D230)</f>
        <v>576</v>
      </c>
    </row>
    <row r="229" ht="15">
      <c r="D229" s="149">
        <v>271</v>
      </c>
    </row>
    <row r="230" ht="15">
      <c r="D230" s="149">
        <v>305</v>
      </c>
    </row>
    <row r="232" ht="15">
      <c r="D232" s="149">
        <v>22</v>
      </c>
    </row>
    <row r="233" ht="15">
      <c r="D233" s="149">
        <v>342</v>
      </c>
    </row>
    <row r="234" ht="15">
      <c r="D234" s="149">
        <v>0</v>
      </c>
    </row>
  </sheetData>
  <sheetProtection selectLockedCells="1" selectUnlockedCells="1"/>
  <mergeCells count="7">
    <mergeCell ref="A8:B8"/>
    <mergeCell ref="A4:C4"/>
    <mergeCell ref="A1:C1"/>
    <mergeCell ref="A2:C2"/>
    <mergeCell ref="A3:C3"/>
    <mergeCell ref="A5:B6"/>
    <mergeCell ref="C5:C6"/>
  </mergeCells>
  <printOptions gridLines="1" headings="1" horizontalCentered="1"/>
  <pageMargins left="0.39375" right="0.39375" top="0.7875" bottom="0.7875" header="0.5118055555555555" footer="0.5118055555555555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Edit</dc:creator>
  <cp:keywords/>
  <dc:description/>
  <cp:lastModifiedBy>User</cp:lastModifiedBy>
  <cp:lastPrinted>2016-02-11T10:17:08Z</cp:lastPrinted>
  <dcterms:created xsi:type="dcterms:W3CDTF">2011-11-25T07:46:57Z</dcterms:created>
  <dcterms:modified xsi:type="dcterms:W3CDTF">2016-02-19T08:33:08Z</dcterms:modified>
  <cp:category/>
  <cp:version/>
  <cp:contentType/>
  <cp:contentStatus/>
</cp:coreProperties>
</file>