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640" windowHeight="8700" activeTab="2"/>
  </bookViews>
  <sheets>
    <sheet name="ütemterv" sheetId="1" r:id="rId1"/>
    <sheet name="közvetett támogatások" sheetId="2" r:id="rId2"/>
    <sheet name="áht.29A" sheetId="3" r:id="rId3"/>
  </sheets>
  <definedNames>
    <definedName name="_xlnm.Print_Area" localSheetId="2">'áht.29A'!$A$1:$G$34</definedName>
    <definedName name="_xlnm.Print_Area" localSheetId="0">'ütemterv'!$A$1:$O$26</definedName>
  </definedNames>
  <calcPr fullCalcOnLoad="1"/>
</workbook>
</file>

<file path=xl/sharedStrings.xml><?xml version="1.0" encoding="utf-8"?>
<sst xmlns="http://schemas.openxmlformats.org/spreadsheetml/2006/main" count="133" uniqueCount="93">
  <si>
    <t>előirányzat-felhasználási ÜTEMTERV</t>
  </si>
  <si>
    <t>Ssz.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</si>
  <si>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</si>
  <si>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</si>
  <si>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</si>
  <si>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</si>
  <si>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</si>
  <si>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</si>
  <si>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</si>
  <si>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</si>
  <si>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Október</t>
  </si>
  <si>
    <t>BEVÉTELEK összesen</t>
  </si>
  <si>
    <t>Felújítások</t>
  </si>
  <si>
    <t>KIADÁSOK összesen</t>
  </si>
  <si>
    <t>Összesen (ezer Ft)</t>
  </si>
  <si>
    <t>Telekadó</t>
  </si>
  <si>
    <t>---</t>
  </si>
  <si>
    <t>(beépítetlen belterületi földrész)</t>
  </si>
  <si>
    <t>Magánsz.kommunális adója</t>
  </si>
  <si>
    <t>0</t>
  </si>
  <si>
    <t>Iparűzési adó</t>
  </si>
  <si>
    <t>Gépjárműadó</t>
  </si>
  <si>
    <t>("7"-es környezetvédelmi osztályba tartozó gépjármű)</t>
  </si>
  <si>
    <t>B1</t>
  </si>
  <si>
    <t>Működési célú támogatások államháztartáson belülről</t>
  </si>
  <si>
    <t>B3</t>
  </si>
  <si>
    <t>Közhatalmi bevételek</t>
  </si>
  <si>
    <t>B4</t>
  </si>
  <si>
    <t>Működési bevételek</t>
  </si>
  <si>
    <t>B6</t>
  </si>
  <si>
    <t>Működési célú átvett pénzeszközök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</si>
  <si>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</si>
  <si>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</si>
  <si>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</si>
  <si>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</si>
  <si>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</si>
  <si>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</si>
  <si>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B8</t>
  </si>
  <si>
    <t>Finanszírozási bevételek</t>
  </si>
  <si>
    <t>K1</t>
  </si>
  <si>
    <t>Személyi juttatás</t>
  </si>
  <si>
    <t>K2</t>
  </si>
  <si>
    <t>Munkaadót terhelő járulékok</t>
  </si>
  <si>
    <t>K3</t>
  </si>
  <si>
    <t>Dologi kiadások</t>
  </si>
  <si>
    <t>K4</t>
  </si>
  <si>
    <t>Ellátotak pénzbeli juttatásai</t>
  </si>
  <si>
    <t>K5</t>
  </si>
  <si>
    <t>Egyéb működési célú kiadások</t>
  </si>
  <si>
    <t>K6</t>
  </si>
  <si>
    <t>Beruházások</t>
  </si>
  <si>
    <t>K7</t>
  </si>
  <si>
    <t xml:space="preserve">K8 </t>
  </si>
  <si>
    <t>Egyéb felhalmozási célú kiadások</t>
  </si>
  <si>
    <t>K9</t>
  </si>
  <si>
    <t>Finanszírozási kiadások</t>
  </si>
  <si>
    <t>MINDSZENTKÁLLA KÖZSÉG ÖNKORMÁNYZATA</t>
  </si>
  <si>
    <t>Adónem</t>
  </si>
  <si>
    <t>(lakásnak minősülő 62,5%,gazdasági épület70%)</t>
  </si>
  <si>
    <t>Idegenforgalmi adó</t>
  </si>
  <si>
    <t>Gjt. 5§ (a). Költségvetési szerv adómentessége alapján ( falugondnoki gépjármű)</t>
  </si>
  <si>
    <t>Gjt. 5§ (f). Mozgáskorlátozott személy szállításához használt gépjármű adómentessége alapján</t>
  </si>
  <si>
    <t>("8"-es környezetvédelmi osztályba tartozó gépjármű)</t>
  </si>
  <si>
    <t>Áht.29/A.§ szerinti tervszámmal</t>
  </si>
  <si>
    <t>sorszám</t>
  </si>
  <si>
    <t>Kiadási jogcímek</t>
  </si>
  <si>
    <t>Működési bevételek összesen:</t>
  </si>
  <si>
    <t>Felhalmozási bevételek összesen:</t>
  </si>
  <si>
    <t>BEVÉTELEK összesen:</t>
  </si>
  <si>
    <t>Működési kiadások összesen:</t>
  </si>
  <si>
    <t>B1-B8</t>
  </si>
  <si>
    <t>Felhalmozási kiadások összesen:</t>
  </si>
  <si>
    <t>KIADÁSOK összesen:</t>
  </si>
  <si>
    <t>K1-K9</t>
  </si>
  <si>
    <t>KIADÁSOK ÖSSZESEN:</t>
  </si>
  <si>
    <t>MINDSZENTKÁLLA  KÖZSÉG ÖNKORMÁNYZATA</t>
  </si>
  <si>
    <t>(adatok Ft-ban)</t>
  </si>
  <si>
    <t>adatok forintban</t>
  </si>
  <si>
    <t>2020. évi előirányzat</t>
  </si>
  <si>
    <t>2021. évi előirányzat</t>
  </si>
  <si>
    <t>2022. évi előirányzat</t>
  </si>
  <si>
    <t>Kedvezmény összege (Ft)</t>
  </si>
  <si>
    <t>Mentesség összege (Ft)</t>
  </si>
  <si>
    <t>Összesen (Ft)</t>
  </si>
  <si>
    <t>Augusztus</t>
  </si>
  <si>
    <t>Szeptember</t>
  </si>
  <si>
    <t>November</t>
  </si>
  <si>
    <t>December</t>
  </si>
  <si>
    <t>Összesen:</t>
  </si>
  <si>
    <t>2020. év</t>
  </si>
  <si>
    <t>2023. évi előirányzat</t>
  </si>
  <si>
    <t>2020. évi KÖZVETETT TÁMOGATÁSOK</t>
  </si>
  <si>
    <t>2020. évi Költségvetés Mérlege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</si>
</sst>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&quot;H-&quot;0000"/>
    <numFmt numFmtId="168" formatCode="#,##0.0"/>
    <numFmt numFmtId="169" formatCode="0.0%"/>
    <numFmt numFmtId="170" formatCode="0.0"/>
    <numFmt numFmtId="171" formatCode="0.000"/>
    <numFmt numFmtId="172" formatCode="_-* #,##0.0\ _F_t_-;\-* #,##0.0\ _F_t_-;_-* &quot;-&quot;??\ _F_t_-;_-@_-"/>
    <numFmt numFmtId="173" formatCode="_-* #,##0\ _F_t_-;\-* #,##0\ _F_t_-;_-* &quot;-&quot;??\ _F_t_-;_-@_-"/>
  </numFmts>
  <fonts count="35"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1"/>
    </font>
    <font>
      <sz val="13"/>
      <name val="Times New Roman"/>
      <family val="1"/>
    </font>
    <font>
      <sz val="10"/>
      <color indexed="20"/>
      <name val="Times New Roman"/>
      <family val="1"/>
    </font>
    <font>
      <sz val="12"/>
      <color indexed="2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2"/>
      <color indexed="36"/>
      <name val="Times New Roman"/>
      <family val="1"/>
    </font>
    <font>
      <sz val="10"/>
      <color indexed="36"/>
      <name val="Times New Roman"/>
      <family val="1"/>
    </font>
    <font>
      <b/>
      <sz val="12"/>
      <color indexed="36"/>
      <name val="Times New Roman"/>
      <family val="1"/>
    </font>
    <font>
      <sz val="12"/>
      <color rgb="FF7030A0"/>
      <name val="Times New Roman"/>
      <family val="1"/>
    </font>
    <font>
      <sz val="10"/>
      <color rgb="FF7030A0"/>
      <name val="Times New Roman"/>
      <family val="1"/>
    </font>
    <font>
      <b/>
      <sz val="12"/>
      <color rgb="FF7030A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9" fillId="21" borderId="7" applyNumberFormat="0" applyFont="0" applyAlignment="0" applyProtection="0"/>
    <xf numFmtId="0" fontId="13" fillId="6" borderId="0" applyNumberFormat="0" applyBorder="0" applyAlignment="0" applyProtection="0"/>
    <xf numFmtId="0" fontId="14" fillId="22" borderId="8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58" applyFont="1">
      <alignment/>
      <protection/>
    </xf>
    <xf numFmtId="0" fontId="22" fillId="0" borderId="0" xfId="58" applyFont="1" applyAlignment="1">
      <alignment horizontal="center"/>
      <protection/>
    </xf>
    <xf numFmtId="0" fontId="24" fillId="0" borderId="0" xfId="58" applyFont="1">
      <alignment/>
      <protection/>
    </xf>
    <xf numFmtId="0" fontId="25" fillId="0" borderId="10" xfId="58" applyFont="1" applyBorder="1" applyAlignment="1">
      <alignment/>
      <protection/>
    </xf>
    <xf numFmtId="0" fontId="25" fillId="0" borderId="11" xfId="58" applyFont="1" applyBorder="1" applyAlignment="1">
      <alignment/>
      <protection/>
    </xf>
    <xf numFmtId="0" fontId="25" fillId="0" borderId="12" xfId="58" applyFont="1" applyBorder="1" applyAlignment="1">
      <alignment/>
      <protection/>
    </xf>
    <xf numFmtId="0" fontId="26" fillId="0" borderId="0" xfId="58" applyFont="1" applyAlignment="1">
      <alignment vertical="center"/>
      <protection/>
    </xf>
    <xf numFmtId="3" fontId="23" fillId="0" borderId="0" xfId="58" applyNumberFormat="1" applyFont="1" applyBorder="1">
      <alignment/>
      <protection/>
    </xf>
    <xf numFmtId="0" fontId="24" fillId="0" borderId="0" xfId="58" applyFont="1">
      <alignment/>
      <protection/>
    </xf>
    <xf numFmtId="0" fontId="0" fillId="0" borderId="0" xfId="58">
      <alignment/>
      <protection/>
    </xf>
    <xf numFmtId="0" fontId="26" fillId="0" borderId="13" xfId="0" applyFont="1" applyBorder="1" applyAlignment="1">
      <alignment horizontal="left"/>
    </xf>
    <xf numFmtId="0" fontId="26" fillId="0" borderId="0" xfId="0" applyFont="1" applyBorder="1" applyAlignment="1">
      <alignment/>
    </xf>
    <xf numFmtId="0" fontId="22" fillId="0" borderId="0" xfId="58" applyFont="1" applyBorder="1" applyAlignment="1">
      <alignment/>
      <protection/>
    </xf>
    <xf numFmtId="3" fontId="26" fillId="0" borderId="14" xfId="58" applyNumberFormat="1" applyFont="1" applyBorder="1">
      <alignment/>
      <protection/>
    </xf>
    <xf numFmtId="3" fontId="26" fillId="0" borderId="15" xfId="58" applyNumberFormat="1" applyFont="1" applyBorder="1">
      <alignment/>
      <protection/>
    </xf>
    <xf numFmtId="3" fontId="26" fillId="0" borderId="16" xfId="58" applyNumberFormat="1" applyFont="1" applyBorder="1">
      <alignment/>
      <protection/>
    </xf>
    <xf numFmtId="3" fontId="26" fillId="0" borderId="17" xfId="58" applyNumberFormat="1" applyFont="1" applyBorder="1">
      <alignment/>
      <protection/>
    </xf>
    <xf numFmtId="0" fontId="32" fillId="0" borderId="0" xfId="58" applyFont="1">
      <alignment/>
      <protection/>
    </xf>
    <xf numFmtId="0" fontId="33" fillId="0" borderId="0" xfId="58" applyFont="1" applyAlignment="1">
      <alignment vertical="center"/>
      <protection/>
    </xf>
    <xf numFmtId="0" fontId="33" fillId="0" borderId="0" xfId="58" applyFont="1" applyBorder="1" applyAlignment="1">
      <alignment vertical="center"/>
      <protection/>
    </xf>
    <xf numFmtId="3" fontId="33" fillId="0" borderId="0" xfId="58" applyNumberFormat="1" applyFont="1" applyBorder="1">
      <alignment/>
      <protection/>
    </xf>
    <xf numFmtId="0" fontId="33" fillId="0" borderId="0" xfId="58" applyFont="1" applyAlignment="1">
      <alignment horizontal="right" vertical="center"/>
      <protection/>
    </xf>
    <xf numFmtId="0" fontId="0" fillId="0" borderId="0" xfId="56" applyFont="1">
      <alignment/>
      <protection/>
    </xf>
    <xf numFmtId="0" fontId="0" fillId="0" borderId="0" xfId="58" applyFont="1" applyAlignment="1">
      <alignment horizontal="center"/>
      <protection/>
    </xf>
    <xf numFmtId="0" fontId="32" fillId="0" borderId="0" xfId="56" applyFont="1">
      <alignment/>
      <protection/>
    </xf>
    <xf numFmtId="0" fontId="34" fillId="0" borderId="18" xfId="56" applyFont="1" applyBorder="1">
      <alignment/>
      <protection/>
    </xf>
    <xf numFmtId="0" fontId="34" fillId="0" borderId="0" xfId="56" applyFont="1">
      <alignment/>
      <protection/>
    </xf>
    <xf numFmtId="0" fontId="34" fillId="0" borderId="19" xfId="56" applyFont="1" applyBorder="1">
      <alignment/>
      <protection/>
    </xf>
    <xf numFmtId="0" fontId="32" fillId="0" borderId="20" xfId="56" applyFont="1" applyBorder="1">
      <alignment/>
      <protection/>
    </xf>
    <xf numFmtId="0" fontId="34" fillId="0" borderId="20" xfId="56" applyFont="1" applyBorder="1">
      <alignment/>
      <protection/>
    </xf>
    <xf numFmtId="0" fontId="34" fillId="0" borderId="20" xfId="56" applyFont="1" applyBorder="1" applyAlignment="1">
      <alignment horizontal="left"/>
      <protection/>
    </xf>
    <xf numFmtId="0" fontId="34" fillId="0" borderId="0" xfId="56" applyFont="1" applyBorder="1">
      <alignment/>
      <protection/>
    </xf>
    <xf numFmtId="0" fontId="34" fillId="0" borderId="15" xfId="56" applyFont="1" applyBorder="1">
      <alignment/>
      <protection/>
    </xf>
    <xf numFmtId="0" fontId="34" fillId="0" borderId="10" xfId="56" applyFont="1" applyBorder="1">
      <alignment/>
      <protection/>
    </xf>
    <xf numFmtId="3" fontId="26" fillId="0" borderId="21" xfId="58" applyNumberFormat="1" applyFont="1" applyBorder="1">
      <alignment/>
      <protection/>
    </xf>
    <xf numFmtId="3" fontId="26" fillId="0" borderId="19" xfId="58" applyNumberFormat="1" applyFont="1" applyBorder="1">
      <alignment/>
      <protection/>
    </xf>
    <xf numFmtId="3" fontId="26" fillId="0" borderId="22" xfId="58" applyNumberFormat="1" applyFont="1" applyBorder="1">
      <alignment/>
      <protection/>
    </xf>
    <xf numFmtId="0" fontId="26" fillId="0" borderId="23" xfId="58" applyFont="1" applyBorder="1" applyAlignment="1">
      <alignment horizontal="right" vertical="center"/>
      <protection/>
    </xf>
    <xf numFmtId="0" fontId="25" fillId="0" borderId="24" xfId="58" applyFont="1" applyBorder="1" applyAlignment="1">
      <alignment vertical="center"/>
      <protection/>
    </xf>
    <xf numFmtId="3" fontId="25" fillId="0" borderId="21" xfId="58" applyNumberFormat="1" applyFont="1" applyBorder="1">
      <alignment/>
      <protection/>
    </xf>
    <xf numFmtId="3" fontId="25" fillId="0" borderId="19" xfId="58" applyNumberFormat="1" applyFont="1" applyBorder="1">
      <alignment/>
      <protection/>
    </xf>
    <xf numFmtId="0" fontId="26" fillId="0" borderId="13" xfId="0" applyFont="1" applyBorder="1" applyAlignment="1">
      <alignment horizontal="justify"/>
    </xf>
    <xf numFmtId="0" fontId="26" fillId="0" borderId="13" xfId="0" applyFont="1" applyBorder="1" applyAlignment="1">
      <alignment/>
    </xf>
    <xf numFmtId="0" fontId="26" fillId="0" borderId="23" xfId="58" applyFont="1" applyBorder="1" applyAlignment="1">
      <alignment vertical="center"/>
      <protection/>
    </xf>
    <xf numFmtId="0" fontId="0" fillId="0" borderId="0" xfId="56" applyFont="1" applyAlignment="1">
      <alignment horizontal="center" vertical="center"/>
      <protection/>
    </xf>
    <xf numFmtId="0" fontId="27" fillId="0" borderId="25" xfId="56" applyFont="1" applyBorder="1">
      <alignment/>
      <protection/>
    </xf>
    <xf numFmtId="0" fontId="27" fillId="0" borderId="23" xfId="56" applyFont="1" applyBorder="1">
      <alignment/>
      <protection/>
    </xf>
    <xf numFmtId="3" fontId="27" fillId="0" borderId="26" xfId="56" applyNumberFormat="1" applyFont="1" applyBorder="1">
      <alignment/>
      <protection/>
    </xf>
    <xf numFmtId="0" fontId="0" fillId="0" borderId="13" xfId="56" applyFont="1" applyBorder="1">
      <alignment/>
      <protection/>
    </xf>
    <xf numFmtId="0" fontId="0" fillId="0" borderId="0" xfId="56" applyFont="1" applyBorder="1" applyAlignment="1">
      <alignment horizontal="left"/>
      <protection/>
    </xf>
    <xf numFmtId="3" fontId="0" fillId="0" borderId="27" xfId="56" applyNumberFormat="1" applyFont="1" applyBorder="1">
      <alignment/>
      <protection/>
    </xf>
    <xf numFmtId="0" fontId="27" fillId="0" borderId="0" xfId="56" applyFont="1" applyBorder="1" applyAlignment="1">
      <alignment horizontal="left"/>
      <protection/>
    </xf>
    <xf numFmtId="3" fontId="27" fillId="0" borderId="27" xfId="56" applyNumberFormat="1" applyFont="1" applyBorder="1">
      <alignment/>
      <protection/>
    </xf>
    <xf numFmtId="0" fontId="27" fillId="0" borderId="13" xfId="56" applyFont="1" applyBorder="1">
      <alignment/>
      <protection/>
    </xf>
    <xf numFmtId="0" fontId="0" fillId="0" borderId="0" xfId="56" applyFont="1" applyBorder="1">
      <alignment/>
      <protection/>
    </xf>
    <xf numFmtId="0" fontId="0" fillId="0" borderId="27" xfId="56" applyFont="1" applyBorder="1">
      <alignment/>
      <protection/>
    </xf>
    <xf numFmtId="0" fontId="27" fillId="24" borderId="28" xfId="56" applyFont="1" applyFill="1" applyBorder="1">
      <alignment/>
      <protection/>
    </xf>
    <xf numFmtId="0" fontId="27" fillId="24" borderId="10" xfId="56" applyFont="1" applyFill="1" applyBorder="1">
      <alignment/>
      <protection/>
    </xf>
    <xf numFmtId="3" fontId="27" fillId="24" borderId="29" xfId="56" applyNumberFormat="1" applyFont="1" applyFill="1" applyBorder="1">
      <alignment/>
      <protection/>
    </xf>
    <xf numFmtId="0" fontId="27" fillId="0" borderId="0" xfId="56" applyFont="1" applyBorder="1">
      <alignment/>
      <protection/>
    </xf>
    <xf numFmtId="0" fontId="27" fillId="0" borderId="13" xfId="56" applyFont="1" applyBorder="1" applyAlignment="1">
      <alignment horizontal="left"/>
      <protection/>
    </xf>
    <xf numFmtId="0" fontId="27" fillId="0" borderId="0" xfId="56" applyFont="1" applyBorder="1" applyAlignment="1">
      <alignment horizontal="justify"/>
      <protection/>
    </xf>
    <xf numFmtId="0" fontId="0" fillId="0" borderId="0" xfId="56" applyFont="1" applyBorder="1" applyAlignment="1">
      <alignment horizontal="justify"/>
      <protection/>
    </xf>
    <xf numFmtId="0" fontId="27" fillId="0" borderId="10" xfId="58" applyFont="1" applyBorder="1">
      <alignment/>
      <protection/>
    </xf>
    <xf numFmtId="0" fontId="27" fillId="0" borderId="10" xfId="58" applyFont="1" applyBorder="1" applyAlignment="1">
      <alignment horizontal="center" wrapText="1"/>
      <protection/>
    </xf>
    <xf numFmtId="0" fontId="27" fillId="0" borderId="0" xfId="58" applyFont="1" applyBorder="1">
      <alignment/>
      <protection/>
    </xf>
    <xf numFmtId="0" fontId="27" fillId="0" borderId="0" xfId="58" applyFont="1" applyBorder="1" applyAlignment="1">
      <alignment horizontal="right"/>
      <protection/>
    </xf>
    <xf numFmtId="49" fontId="0" fillId="0" borderId="0" xfId="58" applyNumberFormat="1" applyFont="1" applyAlignment="1">
      <alignment horizontal="right"/>
      <protection/>
    </xf>
    <xf numFmtId="3" fontId="0" fillId="0" borderId="0" xfId="58" applyNumberFormat="1" applyFont="1" applyAlignment="1">
      <alignment horizontal="right"/>
      <protection/>
    </xf>
    <xf numFmtId="3" fontId="27" fillId="0" borderId="0" xfId="58" applyNumberFormat="1" applyFont="1" applyAlignment="1">
      <alignment horizontal="right"/>
      <protection/>
    </xf>
    <xf numFmtId="3" fontId="28" fillId="0" borderId="0" xfId="58" applyNumberFormat="1" applyFont="1" applyAlignment="1">
      <alignment horizontal="right"/>
      <protection/>
    </xf>
    <xf numFmtId="0" fontId="0" fillId="0" borderId="0" xfId="58" applyFont="1" applyAlignment="1">
      <alignment/>
      <protection/>
    </xf>
    <xf numFmtId="3" fontId="28" fillId="0" borderId="0" xfId="58" applyNumberFormat="1" applyFont="1" applyAlignment="1">
      <alignment wrapText="1"/>
      <protection/>
    </xf>
    <xf numFmtId="3" fontId="28" fillId="0" borderId="0" xfId="58" applyNumberFormat="1" applyFont="1" applyAlignment="1">
      <alignment horizontal="right" wrapText="1"/>
      <protection/>
    </xf>
    <xf numFmtId="49" fontId="27" fillId="0" borderId="0" xfId="58" applyNumberFormat="1" applyFont="1" applyAlignment="1">
      <alignment horizontal="right"/>
      <protection/>
    </xf>
    <xf numFmtId="3" fontId="0" fillId="0" borderId="0" xfId="58" applyNumberFormat="1" applyFont="1" applyAlignment="1" quotePrefix="1">
      <alignment horizontal="right"/>
      <protection/>
    </xf>
    <xf numFmtId="0" fontId="0" fillId="0" borderId="10" xfId="58" applyFont="1" applyBorder="1">
      <alignment/>
      <protection/>
    </xf>
    <xf numFmtId="3" fontId="28" fillId="0" borderId="10" xfId="58" applyNumberFormat="1" applyFont="1" applyBorder="1" applyAlignment="1">
      <alignment horizontal="right" vertical="justify" wrapText="1"/>
      <protection/>
    </xf>
    <xf numFmtId="3" fontId="27" fillId="0" borderId="0" xfId="58" applyNumberFormat="1" applyFont="1" applyBorder="1" applyAlignment="1">
      <alignment horizontal="right"/>
      <protection/>
    </xf>
    <xf numFmtId="0" fontId="27" fillId="0" borderId="0" xfId="58" applyFont="1">
      <alignment/>
      <protection/>
    </xf>
    <xf numFmtId="0" fontId="27" fillId="0" borderId="18" xfId="56" applyFont="1" applyBorder="1" applyAlignment="1">
      <alignment horizontal="center" vertical="center" textRotation="90"/>
      <protection/>
    </xf>
    <xf numFmtId="0" fontId="27" fillId="0" borderId="18" xfId="56" applyFont="1" applyBorder="1" applyAlignment="1">
      <alignment horizontal="center" vertical="center"/>
      <protection/>
    </xf>
    <xf numFmtId="0" fontId="27" fillId="0" borderId="18" xfId="56" applyFont="1" applyBorder="1" applyAlignment="1">
      <alignment horizontal="center" vertical="center" wrapText="1"/>
      <protection/>
    </xf>
    <xf numFmtId="3" fontId="0" fillId="0" borderId="0" xfId="56" applyNumberFormat="1" applyFont="1">
      <alignment/>
      <protection/>
    </xf>
    <xf numFmtId="0" fontId="0" fillId="0" borderId="0" xfId="58" applyFont="1" applyAlignment="1">
      <alignment horizontal="center"/>
      <protection/>
    </xf>
    <xf numFmtId="0" fontId="26" fillId="0" borderId="0" xfId="58" applyFont="1" applyBorder="1" applyAlignment="1">
      <alignment horizontal="center"/>
      <protection/>
    </xf>
    <xf numFmtId="0" fontId="27" fillId="0" borderId="10" xfId="58" applyFont="1" applyBorder="1" applyAlignment="1">
      <alignment horizontal="right"/>
      <protection/>
    </xf>
    <xf numFmtId="0" fontId="27" fillId="0" borderId="10" xfId="58" applyFont="1" applyBorder="1" applyAlignment="1">
      <alignment horizontal="center"/>
      <protection/>
    </xf>
    <xf numFmtId="0" fontId="0" fillId="0" borderId="0" xfId="56" applyFont="1" applyAlignment="1">
      <alignment horizontal="center" vertical="center"/>
      <protection/>
    </xf>
    <xf numFmtId="0" fontId="0" fillId="0" borderId="0" xfId="57" applyFont="1" applyAlignment="1">
      <alignment/>
      <protection/>
    </xf>
    <xf numFmtId="0" fontId="0" fillId="0" borderId="0" xfId="56" applyFont="1" applyBorder="1" applyAlignment="1">
      <alignment horizontal="center" vertical="center"/>
      <protection/>
    </xf>
    <xf numFmtId="0" fontId="0" fillId="0" borderId="0" xfId="57" applyFont="1" applyBorder="1" applyAlignment="1">
      <alignment/>
      <protection/>
    </xf>
    <xf numFmtId="0" fontId="0" fillId="0" borderId="0" xfId="56" applyFont="1" applyBorder="1" applyAlignment="1">
      <alignment horizontal="right" vertical="center"/>
      <protection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_2010. évi költségvetés mellékletek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0"/>
  <sheetViews>
    <sheetView zoomScale="110" zoomScaleNormal="110" zoomScaleSheetLayoutView="100" zoomScalePageLayoutView="0" workbookViewId="0" topLeftCell="A7">
      <selection activeCell="O26" sqref="O26"/>
    </sheetView>
  </sheetViews>
  <sheetFormatPr defaultColWidth="9.00390625" defaultRowHeight="15.75"/>
  <cols>
    <col min="1" max="1" width="3.75390625" style="1" bestFit="1" customWidth="1"/>
    <col min="2" max="2" width="38.375" style="1" customWidth="1"/>
    <col min="3" max="3" width="9.25390625" style="10" customWidth="1"/>
    <col min="4" max="4" width="8.875" style="10" bestFit="1" customWidth="1"/>
    <col min="5" max="6" width="8.625" style="10" customWidth="1"/>
    <col min="7" max="7" width="8.375" style="10" customWidth="1"/>
    <col min="8" max="8" width="8.625" style="10" customWidth="1"/>
    <col min="9" max="9" width="9.00390625" style="10" customWidth="1"/>
    <col min="10" max="11" width="8.875" style="10" customWidth="1"/>
    <col min="12" max="12" width="8.50390625" style="10" customWidth="1"/>
    <col min="13" max="13" width="9.25390625" style="10" customWidth="1"/>
    <col min="14" max="14" width="9.625" style="10" customWidth="1"/>
    <col min="15" max="15" width="9.75390625" style="10" customWidth="1"/>
    <col min="16" max="16384" width="9.00390625" style="10" customWidth="1"/>
  </cols>
  <sheetData>
    <row r="2" spans="1:15" s="1" customFormat="1" ht="15">
      <c r="A2" s="85" t="s">
        <v>56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5" s="1" customFormat="1" ht="15">
      <c r="A3" s="85" t="s">
        <v>89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15" s="1" customFormat="1" ht="15">
      <c r="A4" s="85" t="s">
        <v>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1:15" s="1" customFormat="1" ht="15">
      <c r="A5" s="85" t="s">
        <v>76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</row>
    <row r="6" spans="1:15" s="1" customFormat="1" ht="16.5">
      <c r="A6" s="2"/>
      <c r="B6" s="2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13"/>
    </row>
    <row r="7" spans="1:15" s="1" customFormat="1" ht="15">
      <c r="A7" s="4" t="s">
        <v>1</v>
      </c>
      <c r="B7" s="5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6" t="s">
        <v>7</v>
      </c>
      <c r="H7" s="6" t="s">
        <v>8</v>
      </c>
      <c r="I7" s="6" t="s">
        <v>9</v>
      </c>
      <c r="J7" s="6" t="s">
        <v>84</v>
      </c>
      <c r="K7" s="6" t="s">
        <v>85</v>
      </c>
      <c r="L7" s="6" t="s">
        <v>10</v>
      </c>
      <c r="M7" s="6" t="s">
        <v>86</v>
      </c>
      <c r="N7" s="6" t="s">
        <v>87</v>
      </c>
      <c r="O7" s="4" t="s">
        <v>88</v>
      </c>
    </row>
    <row r="8" spans="1:15" s="18" customFormat="1" ht="15">
      <c r="A8" s="19"/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 s="1" customFormat="1" ht="15">
      <c r="A9" s="12" t="s">
        <v>23</v>
      </c>
      <c r="B9" s="11" t="s">
        <v>24</v>
      </c>
      <c r="C9" s="14">
        <v>4684394</v>
      </c>
      <c r="D9" s="14">
        <v>4684394</v>
      </c>
      <c r="E9" s="14">
        <v>4684394</v>
      </c>
      <c r="F9" s="14">
        <v>4684394</v>
      </c>
      <c r="G9" s="14">
        <v>4684394</v>
      </c>
      <c r="H9" s="14">
        <v>4684394</v>
      </c>
      <c r="I9" s="14">
        <v>5253920</v>
      </c>
      <c r="J9" s="14">
        <v>5253920</v>
      </c>
      <c r="K9" s="14">
        <v>5253920</v>
      </c>
      <c r="L9" s="14">
        <v>5253920</v>
      </c>
      <c r="M9" s="14">
        <v>5253920</v>
      </c>
      <c r="N9" s="14">
        <v>5253924</v>
      </c>
      <c r="O9" s="15">
        <f aca="true" t="shared" si="0" ref="O9:O15">SUM(C9:N9)</f>
        <v>59629888</v>
      </c>
    </row>
    <row r="10" spans="1:15" s="1" customFormat="1" ht="15">
      <c r="A10" s="12" t="s">
        <v>31</v>
      </c>
      <c r="B10" s="11" t="s">
        <v>32</v>
      </c>
      <c r="C10" s="14"/>
      <c r="D10" s="14"/>
      <c r="E10" s="14"/>
      <c r="F10" s="14"/>
      <c r="G10" s="14"/>
      <c r="H10" s="14"/>
      <c r="I10" s="14">
        <v>1000000</v>
      </c>
      <c r="J10" s="14">
        <v>6013517</v>
      </c>
      <c r="K10" s="14"/>
      <c r="L10" s="14"/>
      <c r="M10" s="14"/>
      <c r="N10" s="14"/>
      <c r="O10" s="15">
        <f t="shared" si="0"/>
        <v>7013517</v>
      </c>
    </row>
    <row r="11" spans="1:15" s="1" customFormat="1" ht="15">
      <c r="A11" s="12" t="s">
        <v>25</v>
      </c>
      <c r="B11" s="11" t="s">
        <v>26</v>
      </c>
      <c r="C11" s="16">
        <v>50000</v>
      </c>
      <c r="D11" s="16">
        <v>150000</v>
      </c>
      <c r="E11" s="16">
        <v>2590000</v>
      </c>
      <c r="F11" s="16">
        <v>245000</v>
      </c>
      <c r="G11" s="16">
        <v>250000</v>
      </c>
      <c r="H11" s="16">
        <v>75000</v>
      </c>
      <c r="I11" s="16">
        <v>75000</v>
      </c>
      <c r="J11" s="16">
        <v>75000</v>
      </c>
      <c r="K11" s="16">
        <v>2590000</v>
      </c>
      <c r="L11" s="16">
        <v>865611</v>
      </c>
      <c r="M11" s="16">
        <v>150000</v>
      </c>
      <c r="N11" s="16">
        <v>130000</v>
      </c>
      <c r="O11" s="17">
        <f t="shared" si="0"/>
        <v>7245611</v>
      </c>
    </row>
    <row r="12" spans="1:15" s="1" customFormat="1" ht="15">
      <c r="A12" s="12" t="s">
        <v>27</v>
      </c>
      <c r="B12" s="11" t="s">
        <v>28</v>
      </c>
      <c r="C12" s="16">
        <v>2262500</v>
      </c>
      <c r="D12" s="16">
        <v>2262500</v>
      </c>
      <c r="E12" s="16">
        <v>2262500</v>
      </c>
      <c r="F12" s="16">
        <v>2262500</v>
      </c>
      <c r="G12" s="16">
        <v>2262500</v>
      </c>
      <c r="H12" s="16">
        <v>2262500</v>
      </c>
      <c r="I12" s="16">
        <v>2262500</v>
      </c>
      <c r="J12" s="16">
        <v>2262500</v>
      </c>
      <c r="K12" s="16">
        <v>2262500</v>
      </c>
      <c r="L12" s="16">
        <v>2262500</v>
      </c>
      <c r="M12" s="16">
        <v>2262500</v>
      </c>
      <c r="N12" s="16">
        <v>2262500</v>
      </c>
      <c r="O12" s="17">
        <f t="shared" si="0"/>
        <v>27150000</v>
      </c>
    </row>
    <row r="13" spans="1:15" s="1" customFormat="1" ht="15">
      <c r="A13" s="12" t="s">
        <v>33</v>
      </c>
      <c r="B13" s="11" t="s">
        <v>34</v>
      </c>
      <c r="C13" s="35"/>
      <c r="D13" s="16"/>
      <c r="E13" s="16"/>
      <c r="F13" s="16"/>
      <c r="G13" s="16"/>
      <c r="H13" s="16"/>
      <c r="I13" s="16"/>
      <c r="J13" s="16"/>
      <c r="K13" s="16">
        <v>600000</v>
      </c>
      <c r="L13" s="16"/>
      <c r="M13" s="16"/>
      <c r="N13" s="16"/>
      <c r="O13" s="17">
        <f t="shared" si="0"/>
        <v>600000</v>
      </c>
    </row>
    <row r="14" spans="1:15" s="1" customFormat="1" ht="15">
      <c r="A14" s="12" t="s">
        <v>29</v>
      </c>
      <c r="B14" s="11" t="s">
        <v>30</v>
      </c>
      <c r="C14" s="35">
        <v>0</v>
      </c>
      <c r="D14" s="16">
        <v>0</v>
      </c>
      <c r="E14" s="16">
        <v>0</v>
      </c>
      <c r="F14" s="16">
        <v>5000</v>
      </c>
      <c r="G14" s="16">
        <v>50000</v>
      </c>
      <c r="H14" s="16">
        <v>0</v>
      </c>
      <c r="I14" s="16">
        <v>0</v>
      </c>
      <c r="J14" s="16">
        <v>0</v>
      </c>
      <c r="K14" s="16">
        <v>10000</v>
      </c>
      <c r="L14" s="16">
        <v>10000</v>
      </c>
      <c r="M14" s="16">
        <v>0</v>
      </c>
      <c r="N14" s="16">
        <v>0</v>
      </c>
      <c r="O14" s="36">
        <f t="shared" si="0"/>
        <v>75000</v>
      </c>
    </row>
    <row r="15" spans="1:15" s="1" customFormat="1" ht="15">
      <c r="A15" s="12" t="s">
        <v>37</v>
      </c>
      <c r="B15" s="11" t="s">
        <v>38</v>
      </c>
      <c r="C15" s="35">
        <f>325000+1665649</f>
        <v>1990649</v>
      </c>
      <c r="D15" s="35">
        <f>325000+32503324</f>
        <v>32828324</v>
      </c>
      <c r="E15" s="35">
        <v>325000</v>
      </c>
      <c r="F15" s="35">
        <v>325000</v>
      </c>
      <c r="G15" s="35">
        <v>325000</v>
      </c>
      <c r="H15" s="35">
        <v>325000</v>
      </c>
      <c r="I15" s="35">
        <v>325000</v>
      </c>
      <c r="J15" s="35">
        <v>325000</v>
      </c>
      <c r="K15" s="35">
        <v>325000</v>
      </c>
      <c r="L15" s="35">
        <v>325000</v>
      </c>
      <c r="M15" s="35">
        <v>325000</v>
      </c>
      <c r="N15" s="37">
        <v>325000</v>
      </c>
      <c r="O15" s="36">
        <f t="shared" si="0"/>
        <v>38068973</v>
      </c>
    </row>
    <row r="16" spans="1:15" s="1" customFormat="1" ht="15">
      <c r="A16" s="38"/>
      <c r="B16" s="39" t="s">
        <v>11</v>
      </c>
      <c r="C16" s="40">
        <f aca="true" t="shared" si="1" ref="C16:O16">SUM(C9:C15)</f>
        <v>8987543</v>
      </c>
      <c r="D16" s="40">
        <f t="shared" si="1"/>
        <v>39925218</v>
      </c>
      <c r="E16" s="40">
        <f t="shared" si="1"/>
        <v>9861894</v>
      </c>
      <c r="F16" s="40">
        <f t="shared" si="1"/>
        <v>7521894</v>
      </c>
      <c r="G16" s="40">
        <f t="shared" si="1"/>
        <v>7571894</v>
      </c>
      <c r="H16" s="40">
        <f t="shared" si="1"/>
        <v>7346894</v>
      </c>
      <c r="I16" s="40">
        <f t="shared" si="1"/>
        <v>8916420</v>
      </c>
      <c r="J16" s="40">
        <f t="shared" si="1"/>
        <v>13929937</v>
      </c>
      <c r="K16" s="40">
        <f t="shared" si="1"/>
        <v>11041420</v>
      </c>
      <c r="L16" s="40">
        <f t="shared" si="1"/>
        <v>8717031</v>
      </c>
      <c r="M16" s="40">
        <f t="shared" si="1"/>
        <v>7991420</v>
      </c>
      <c r="N16" s="40">
        <f t="shared" si="1"/>
        <v>7971424</v>
      </c>
      <c r="O16" s="41">
        <f t="shared" si="1"/>
        <v>139782989</v>
      </c>
    </row>
    <row r="17" spans="1:15" s="18" customFormat="1" ht="15">
      <c r="A17" s="22"/>
      <c r="B17" s="19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s="1" customFormat="1" ht="15">
      <c r="A18" s="12" t="s">
        <v>39</v>
      </c>
      <c r="B18" s="42" t="s">
        <v>40</v>
      </c>
      <c r="C18" s="14">
        <v>4086055</v>
      </c>
      <c r="D18" s="14">
        <v>4086055</v>
      </c>
      <c r="E18" s="14">
        <v>4086055</v>
      </c>
      <c r="F18" s="14">
        <v>4086055</v>
      </c>
      <c r="G18" s="14">
        <v>4086055</v>
      </c>
      <c r="H18" s="14">
        <f>3926382+640000</f>
        <v>4566382</v>
      </c>
      <c r="I18" s="14">
        <v>4086055</v>
      </c>
      <c r="J18" s="14">
        <v>4086055</v>
      </c>
      <c r="K18" s="14">
        <v>4086055</v>
      </c>
      <c r="L18" s="14">
        <v>4086055</v>
      </c>
      <c r="M18" s="14">
        <v>4958376</v>
      </c>
      <c r="N18" s="14">
        <v>4086053.5</v>
      </c>
      <c r="O18" s="15">
        <f aca="true" t="shared" si="2" ref="O18:O23">SUM(C18:N18)</f>
        <v>50385306.5</v>
      </c>
    </row>
    <row r="19" spans="1:15" s="1" customFormat="1" ht="15">
      <c r="A19" s="12" t="s">
        <v>41</v>
      </c>
      <c r="B19" s="43" t="s">
        <v>42</v>
      </c>
      <c r="C19" s="16">
        <v>667825</v>
      </c>
      <c r="D19" s="16">
        <v>667825</v>
      </c>
      <c r="E19" s="16">
        <v>667825</v>
      </c>
      <c r="F19" s="16">
        <v>667825</v>
      </c>
      <c r="G19" s="16">
        <v>667825</v>
      </c>
      <c r="H19" s="16">
        <v>857482</v>
      </c>
      <c r="I19" s="16">
        <v>667825</v>
      </c>
      <c r="J19" s="16">
        <v>667825</v>
      </c>
      <c r="K19" s="16">
        <v>667825</v>
      </c>
      <c r="L19" s="16">
        <v>667825</v>
      </c>
      <c r="M19" s="16">
        <v>957482</v>
      </c>
      <c r="N19" s="16">
        <v>722832.5</v>
      </c>
      <c r="O19" s="17">
        <f t="shared" si="2"/>
        <v>8548221.5</v>
      </c>
    </row>
    <row r="20" spans="1:15" s="1" customFormat="1" ht="15">
      <c r="A20" s="12" t="s">
        <v>43</v>
      </c>
      <c r="B20" s="11" t="s">
        <v>44</v>
      </c>
      <c r="C20" s="16">
        <v>2999730</v>
      </c>
      <c r="D20" s="16">
        <v>2999730</v>
      </c>
      <c r="E20" s="16">
        <v>2999730</v>
      </c>
      <c r="F20" s="16">
        <v>2999730</v>
      </c>
      <c r="G20" s="16">
        <v>2999730</v>
      </c>
      <c r="H20" s="16">
        <v>2999730</v>
      </c>
      <c r="I20" s="16">
        <v>2999730</v>
      </c>
      <c r="J20" s="16">
        <v>2999730</v>
      </c>
      <c r="K20" s="16">
        <v>2999730</v>
      </c>
      <c r="L20" s="16">
        <v>2999730</v>
      </c>
      <c r="M20" s="16">
        <v>3083293</v>
      </c>
      <c r="N20" s="16">
        <v>2999733</v>
      </c>
      <c r="O20" s="17">
        <f>SUM(C20:N20)</f>
        <v>36080326</v>
      </c>
    </row>
    <row r="21" spans="1:15" s="1" customFormat="1" ht="15">
      <c r="A21" s="12" t="s">
        <v>45</v>
      </c>
      <c r="B21" s="42" t="s">
        <v>46</v>
      </c>
      <c r="C21" s="16">
        <v>135000</v>
      </c>
      <c r="D21" s="16">
        <v>110000</v>
      </c>
      <c r="E21" s="16">
        <v>130000</v>
      </c>
      <c r="F21" s="16">
        <v>125000</v>
      </c>
      <c r="G21" s="16">
        <v>150000</v>
      </c>
      <c r="H21" s="16">
        <v>150000</v>
      </c>
      <c r="I21" s="16">
        <v>150000</v>
      </c>
      <c r="J21" s="16">
        <v>160000</v>
      </c>
      <c r="K21" s="16">
        <v>600000</v>
      </c>
      <c r="L21" s="16">
        <v>190000</v>
      </c>
      <c r="M21" s="16">
        <v>180000</v>
      </c>
      <c r="N21" s="16">
        <v>620000</v>
      </c>
      <c r="O21" s="17">
        <f t="shared" si="2"/>
        <v>2700000</v>
      </c>
    </row>
    <row r="22" spans="1:15" s="1" customFormat="1" ht="15">
      <c r="A22" s="12" t="s">
        <v>47</v>
      </c>
      <c r="B22" s="42" t="s">
        <v>48</v>
      </c>
      <c r="C22" s="16">
        <v>1383365</v>
      </c>
      <c r="D22" s="16">
        <v>1383365</v>
      </c>
      <c r="E22" s="16">
        <v>1383365</v>
      </c>
      <c r="F22" s="16">
        <v>1383365</v>
      </c>
      <c r="G22" s="16">
        <v>1383365</v>
      </c>
      <c r="H22" s="16">
        <v>1383365</v>
      </c>
      <c r="I22" s="16">
        <v>1383365</v>
      </c>
      <c r="J22" s="16">
        <v>1383365</v>
      </c>
      <c r="K22" s="16">
        <v>1383365</v>
      </c>
      <c r="L22" s="16">
        <v>1383365</v>
      </c>
      <c r="M22" s="16">
        <v>1685800</v>
      </c>
      <c r="N22" s="16">
        <v>1383369</v>
      </c>
      <c r="O22" s="17">
        <f t="shared" si="2"/>
        <v>16902819</v>
      </c>
    </row>
    <row r="23" spans="1:15" s="1" customFormat="1" ht="15">
      <c r="A23" s="12" t="s">
        <v>49</v>
      </c>
      <c r="B23" s="42" t="s">
        <v>50</v>
      </c>
      <c r="C23" s="16">
        <v>0</v>
      </c>
      <c r="D23" s="16">
        <v>0</v>
      </c>
      <c r="E23" s="16">
        <v>0</v>
      </c>
      <c r="F23" s="16"/>
      <c r="G23" s="16">
        <v>349500</v>
      </c>
      <c r="H23" s="16">
        <v>0</v>
      </c>
      <c r="I23" s="16">
        <v>144900</v>
      </c>
      <c r="J23" s="16">
        <v>300000</v>
      </c>
      <c r="K23" s="16">
        <v>0</v>
      </c>
      <c r="L23" s="16">
        <v>1000000</v>
      </c>
      <c r="M23" s="16">
        <v>100000</v>
      </c>
      <c r="N23" s="16">
        <v>50000</v>
      </c>
      <c r="O23" s="17">
        <f t="shared" si="2"/>
        <v>1944400</v>
      </c>
    </row>
    <row r="24" spans="1:15" s="1" customFormat="1" ht="15">
      <c r="A24" s="12" t="s">
        <v>51</v>
      </c>
      <c r="B24" s="42" t="s">
        <v>12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200000</v>
      </c>
      <c r="L24" s="16">
        <v>5000000</v>
      </c>
      <c r="M24" s="16">
        <v>7974344</v>
      </c>
      <c r="N24" s="16">
        <v>6147572</v>
      </c>
      <c r="O24" s="17">
        <f>SUM(C24:N24)</f>
        <v>19321916</v>
      </c>
    </row>
    <row r="25" spans="1:15" s="1" customFormat="1" ht="15">
      <c r="A25" s="12" t="s">
        <v>54</v>
      </c>
      <c r="B25" s="42" t="s">
        <v>55</v>
      </c>
      <c r="C25" s="16">
        <v>325000</v>
      </c>
      <c r="D25" s="16">
        <v>325000</v>
      </c>
      <c r="E25" s="16">
        <v>325000</v>
      </c>
      <c r="F25" s="16">
        <v>325000</v>
      </c>
      <c r="G25" s="16">
        <v>325000</v>
      </c>
      <c r="H25" s="16">
        <v>325000</v>
      </c>
      <c r="I25" s="16">
        <v>325000</v>
      </c>
      <c r="J25" s="16">
        <v>325000</v>
      </c>
      <c r="K25" s="16">
        <v>325000</v>
      </c>
      <c r="L25" s="16">
        <v>325000</v>
      </c>
      <c r="M25" s="16">
        <v>325000</v>
      </c>
      <c r="N25" s="16">
        <v>325000</v>
      </c>
      <c r="O25" s="17">
        <f>SUM(C25:N25)</f>
        <v>3900000</v>
      </c>
    </row>
    <row r="26" spans="1:15" s="1" customFormat="1" ht="15">
      <c r="A26" s="44"/>
      <c r="B26" s="39" t="s">
        <v>13</v>
      </c>
      <c r="C26" s="40">
        <f aca="true" t="shared" si="3" ref="C26:O26">SUM(C18:C25)</f>
        <v>9596975</v>
      </c>
      <c r="D26" s="40">
        <f t="shared" si="3"/>
        <v>9571975</v>
      </c>
      <c r="E26" s="40">
        <f t="shared" si="3"/>
        <v>9591975</v>
      </c>
      <c r="F26" s="40">
        <f t="shared" si="3"/>
        <v>9586975</v>
      </c>
      <c r="G26" s="40">
        <f t="shared" si="3"/>
        <v>9961475</v>
      </c>
      <c r="H26" s="40">
        <f t="shared" si="3"/>
        <v>10281959</v>
      </c>
      <c r="I26" s="40">
        <f t="shared" si="3"/>
        <v>9756875</v>
      </c>
      <c r="J26" s="40">
        <f t="shared" si="3"/>
        <v>9921975</v>
      </c>
      <c r="K26" s="40">
        <f t="shared" si="3"/>
        <v>10261975</v>
      </c>
      <c r="L26" s="40">
        <f t="shared" si="3"/>
        <v>15651975</v>
      </c>
      <c r="M26" s="40">
        <f t="shared" si="3"/>
        <v>19264295</v>
      </c>
      <c r="N26" s="40">
        <f t="shared" si="3"/>
        <v>16334560</v>
      </c>
      <c r="O26" s="41">
        <f t="shared" si="3"/>
        <v>139782989</v>
      </c>
    </row>
    <row r="27" spans="1:15" s="3" customFormat="1" ht="15">
      <c r="A27" s="7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40" ht="15">
      <c r="L40" s="9"/>
    </row>
  </sheetData>
  <sheetProtection/>
  <mergeCells count="5">
    <mergeCell ref="A5:O5"/>
    <mergeCell ref="C6:N6"/>
    <mergeCell ref="A2:O2"/>
    <mergeCell ref="A3:O3"/>
    <mergeCell ref="A4:O4"/>
  </mergeCells>
  <printOptions gridLines="1" headings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="120" zoomScaleNormal="120" zoomScalePageLayoutView="0" workbookViewId="0" topLeftCell="A7">
      <selection activeCell="D14" sqref="D14"/>
    </sheetView>
  </sheetViews>
  <sheetFormatPr defaultColWidth="9.00390625" defaultRowHeight="15.75"/>
  <cols>
    <col min="1" max="1" width="22.125" style="10" bestFit="1" customWidth="1"/>
    <col min="2" max="2" width="20.125" style="10" customWidth="1"/>
    <col min="3" max="3" width="20.75390625" style="10" customWidth="1"/>
    <col min="4" max="4" width="20.875" style="10" customWidth="1"/>
    <col min="5" max="5" width="17.875" style="10" customWidth="1"/>
    <col min="6" max="6" width="12.875" style="10" customWidth="1"/>
    <col min="7" max="16384" width="9.00390625" style="10" customWidth="1"/>
  </cols>
  <sheetData>
    <row r="1" spans="1:6" s="1" customFormat="1" ht="20.25" customHeight="1">
      <c r="A1" s="85" t="s">
        <v>56</v>
      </c>
      <c r="B1" s="85"/>
      <c r="C1" s="85"/>
      <c r="D1" s="85"/>
      <c r="E1" s="85"/>
      <c r="F1" s="85"/>
    </row>
    <row r="2" spans="1:6" s="1" customFormat="1" ht="21.75" customHeight="1">
      <c r="A2" s="85" t="s">
        <v>91</v>
      </c>
      <c r="B2" s="85"/>
      <c r="C2" s="85"/>
      <c r="D2" s="85"/>
      <c r="E2" s="85"/>
      <c r="F2" s="85"/>
    </row>
    <row r="3" spans="1:6" s="1" customFormat="1" ht="15">
      <c r="A3" s="24"/>
      <c r="B3" s="24"/>
      <c r="C3" s="24"/>
      <c r="D3" s="24"/>
      <c r="E3" s="24"/>
      <c r="F3" s="24"/>
    </row>
    <row r="4" spans="1:6" s="1" customFormat="1" ht="30.75" customHeight="1">
      <c r="A4" s="64" t="s">
        <v>57</v>
      </c>
      <c r="B4" s="87" t="s">
        <v>81</v>
      </c>
      <c r="C4" s="87"/>
      <c r="D4" s="88" t="s">
        <v>82</v>
      </c>
      <c r="E4" s="88"/>
      <c r="F4" s="65" t="s">
        <v>83</v>
      </c>
    </row>
    <row r="5" spans="1:6" s="1" customFormat="1" ht="15">
      <c r="A5" s="66"/>
      <c r="B5" s="67"/>
      <c r="C5" s="67"/>
      <c r="D5" s="67"/>
      <c r="E5" s="67"/>
      <c r="F5" s="67"/>
    </row>
    <row r="6" spans="1:6" s="1" customFormat="1" ht="15">
      <c r="A6" s="1" t="s">
        <v>15</v>
      </c>
      <c r="C6" s="68" t="s">
        <v>16</v>
      </c>
      <c r="D6" s="69">
        <v>0</v>
      </c>
      <c r="E6" s="69"/>
      <c r="F6" s="70">
        <f>SUM(C6:D6)</f>
        <v>0</v>
      </c>
    </row>
    <row r="7" spans="3:6" s="1" customFormat="1" ht="15">
      <c r="C7" s="68"/>
      <c r="D7" s="71" t="s">
        <v>17</v>
      </c>
      <c r="E7" s="71"/>
      <c r="F7" s="70"/>
    </row>
    <row r="8" spans="1:6" s="1" customFormat="1" ht="15">
      <c r="A8" s="72" t="s">
        <v>18</v>
      </c>
      <c r="C8" s="68" t="s">
        <v>16</v>
      </c>
      <c r="D8" s="69">
        <v>2890000</v>
      </c>
      <c r="E8" s="69"/>
      <c r="F8" s="70">
        <f>SUM(C8:D8)</f>
        <v>2890000</v>
      </c>
    </row>
    <row r="9" spans="1:6" s="1" customFormat="1" ht="28.5" customHeight="1">
      <c r="A9" s="72"/>
      <c r="C9" s="73"/>
      <c r="D9" s="74" t="s">
        <v>58</v>
      </c>
      <c r="E9" s="71"/>
      <c r="F9" s="70"/>
    </row>
    <row r="10" spans="1:6" s="1" customFormat="1" ht="15">
      <c r="A10" s="72" t="s">
        <v>59</v>
      </c>
      <c r="B10" s="72"/>
      <c r="C10" s="68" t="s">
        <v>16</v>
      </c>
      <c r="D10" s="68" t="s">
        <v>19</v>
      </c>
      <c r="E10" s="68"/>
      <c r="F10" s="75" t="s">
        <v>19</v>
      </c>
    </row>
    <row r="11" spans="1:6" s="1" customFormat="1" ht="15">
      <c r="A11" s="72"/>
      <c r="B11" s="72"/>
      <c r="C11" s="68"/>
      <c r="D11" s="68"/>
      <c r="E11" s="68"/>
      <c r="F11" s="75"/>
    </row>
    <row r="12" spans="1:6" s="1" customFormat="1" ht="15">
      <c r="A12" s="1" t="s">
        <v>20</v>
      </c>
      <c r="C12" s="68" t="s">
        <v>16</v>
      </c>
      <c r="D12" s="68" t="s">
        <v>16</v>
      </c>
      <c r="E12" s="68"/>
      <c r="F12" s="75" t="s">
        <v>19</v>
      </c>
    </row>
    <row r="13" spans="3:6" s="1" customFormat="1" ht="15">
      <c r="C13" s="68"/>
      <c r="D13" s="68"/>
      <c r="E13" s="68"/>
      <c r="F13" s="75"/>
    </row>
    <row r="14" spans="1:6" s="1" customFormat="1" ht="15">
      <c r="A14" s="1" t="s">
        <v>21</v>
      </c>
      <c r="C14" s="69">
        <v>76590</v>
      </c>
      <c r="D14" s="69">
        <v>32100</v>
      </c>
      <c r="E14" s="76">
        <v>0</v>
      </c>
      <c r="F14" s="70">
        <f>SUM(B14:D14)</f>
        <v>108690</v>
      </c>
    </row>
    <row r="15" spans="1:7" s="1" customFormat="1" ht="67.5" customHeight="1">
      <c r="A15" s="77"/>
      <c r="B15" s="78" t="s">
        <v>22</v>
      </c>
      <c r="C15" s="78" t="s">
        <v>62</v>
      </c>
      <c r="D15" s="78" t="s">
        <v>60</v>
      </c>
      <c r="E15" s="78" t="s">
        <v>61</v>
      </c>
      <c r="F15" s="78"/>
      <c r="G15" s="79"/>
    </row>
    <row r="16" spans="1:6" s="1" customFormat="1" ht="15">
      <c r="A16" s="80" t="s">
        <v>14</v>
      </c>
      <c r="B16" s="80">
        <f>SUM(B14:B15)</f>
        <v>0</v>
      </c>
      <c r="C16" s="70">
        <f>SUM(C14)</f>
        <v>76590</v>
      </c>
      <c r="D16" s="70">
        <f>SUM(D6:D15)</f>
        <v>2922100</v>
      </c>
      <c r="E16" s="70"/>
      <c r="F16" s="70">
        <f>SUM(F6:F15)</f>
        <v>2998690</v>
      </c>
    </row>
    <row r="17" s="1" customFormat="1" ht="15"/>
  </sheetData>
  <sheetProtection/>
  <mergeCells count="4">
    <mergeCell ref="A1:F1"/>
    <mergeCell ref="A2:F2"/>
    <mergeCell ref="B4:C4"/>
    <mergeCell ref="D4:E4"/>
  </mergeCells>
  <printOptions gridLines="1" headings="1"/>
  <pageMargins left="0.34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35"/>
  <sheetViews>
    <sheetView tabSelected="1" zoomScale="115" zoomScaleNormal="115" zoomScaleSheetLayoutView="100" zoomScalePageLayoutView="0" workbookViewId="0" topLeftCell="B1">
      <selection activeCell="D8" sqref="D8"/>
    </sheetView>
  </sheetViews>
  <sheetFormatPr defaultColWidth="9.00390625" defaultRowHeight="15.75"/>
  <cols>
    <col min="1" max="1" width="1.12109375" style="23" hidden="1" customWidth="1"/>
    <col min="2" max="2" width="6.75390625" style="23" customWidth="1"/>
    <col min="3" max="3" width="49.50390625" style="23" customWidth="1"/>
    <col min="4" max="7" width="14.625" style="23" customWidth="1"/>
    <col min="8" max="16384" width="9.00390625" style="23" customWidth="1"/>
  </cols>
  <sheetData>
    <row r="1" spans="1:7" ht="30" customHeight="1">
      <c r="A1" s="89" t="s">
        <v>75</v>
      </c>
      <c r="B1" s="89"/>
      <c r="C1" s="89"/>
      <c r="D1" s="90"/>
      <c r="E1" s="90"/>
      <c r="F1" s="90"/>
      <c r="G1" s="90"/>
    </row>
    <row r="2" spans="1:7" ht="27.75" customHeight="1">
      <c r="A2" s="89" t="s">
        <v>92</v>
      </c>
      <c r="B2" s="89"/>
      <c r="C2" s="89"/>
      <c r="D2" s="90"/>
      <c r="E2" s="90"/>
      <c r="F2" s="90"/>
      <c r="G2" s="90"/>
    </row>
    <row r="3" spans="1:7" ht="27.75" customHeight="1">
      <c r="A3" s="45"/>
      <c r="B3" s="91" t="s">
        <v>63</v>
      </c>
      <c r="C3" s="92"/>
      <c r="D3" s="92"/>
      <c r="E3" s="92"/>
      <c r="F3" s="92"/>
      <c r="G3" s="92"/>
    </row>
    <row r="4" spans="1:7" ht="20.25" customHeight="1">
      <c r="A4" s="45"/>
      <c r="B4" s="93" t="s">
        <v>77</v>
      </c>
      <c r="C4" s="93"/>
      <c r="D4" s="93"/>
      <c r="E4" s="93"/>
      <c r="F4" s="93"/>
      <c r="G4" s="93"/>
    </row>
    <row r="5" spans="1:7" s="27" customFormat="1" ht="45.75" customHeight="1">
      <c r="A5" s="26"/>
      <c r="B5" s="81" t="s">
        <v>64</v>
      </c>
      <c r="C5" s="82" t="s">
        <v>65</v>
      </c>
      <c r="D5" s="83" t="s">
        <v>78</v>
      </c>
      <c r="E5" s="83" t="s">
        <v>79</v>
      </c>
      <c r="F5" s="83" t="s">
        <v>80</v>
      </c>
      <c r="G5" s="83" t="s">
        <v>90</v>
      </c>
    </row>
    <row r="6" spans="1:7" s="25" customFormat="1" ht="31.5" customHeight="1">
      <c r="A6" s="28" t="s">
        <v>66</v>
      </c>
      <c r="B6" s="46"/>
      <c r="C6" s="47" t="s">
        <v>66</v>
      </c>
      <c r="D6" s="48">
        <f>SUM(D7+D8+D9+D10)</f>
        <v>94100499</v>
      </c>
      <c r="E6" s="48">
        <f>SUM(E7+E8+E9+E10)</f>
        <v>94470000</v>
      </c>
      <c r="F6" s="48">
        <f>SUM(F7+F8+F9+F10)</f>
        <v>95980000</v>
      </c>
      <c r="G6" s="48">
        <f>SUM(G7+G8+G9+G10)</f>
        <v>97250000</v>
      </c>
    </row>
    <row r="7" spans="1:7" s="25" customFormat="1" ht="15">
      <c r="A7" s="29"/>
      <c r="B7" s="49" t="s">
        <v>23</v>
      </c>
      <c r="C7" s="50" t="s">
        <v>24</v>
      </c>
      <c r="D7" s="51">
        <f>ütemterv!O9</f>
        <v>59629888</v>
      </c>
      <c r="E7" s="51">
        <v>57000000</v>
      </c>
      <c r="F7" s="51">
        <v>58000000</v>
      </c>
      <c r="G7" s="51">
        <v>59000000</v>
      </c>
    </row>
    <row r="8" spans="1:7" s="25" customFormat="1" ht="15">
      <c r="A8" s="29"/>
      <c r="B8" s="49" t="s">
        <v>25</v>
      </c>
      <c r="C8" s="50" t="s">
        <v>26</v>
      </c>
      <c r="D8" s="51">
        <f>ütemterv!O11</f>
        <v>7245611</v>
      </c>
      <c r="E8" s="51">
        <v>9050000</v>
      </c>
      <c r="F8" s="51">
        <v>9100000</v>
      </c>
      <c r="G8" s="51">
        <v>9250000</v>
      </c>
    </row>
    <row r="9" spans="1:7" s="25" customFormat="1" ht="15">
      <c r="A9" s="29"/>
      <c r="B9" s="49" t="s">
        <v>27</v>
      </c>
      <c r="C9" s="50" t="s">
        <v>28</v>
      </c>
      <c r="D9" s="51">
        <f>ütemterv!O12</f>
        <v>27150000</v>
      </c>
      <c r="E9" s="51">
        <v>28420000</v>
      </c>
      <c r="F9" s="51">
        <v>28880000</v>
      </c>
      <c r="G9" s="51">
        <v>29000000</v>
      </c>
    </row>
    <row r="10" spans="1:7" s="25" customFormat="1" ht="15">
      <c r="A10" s="29"/>
      <c r="B10" s="49" t="s">
        <v>29</v>
      </c>
      <c r="C10" s="50" t="s">
        <v>30</v>
      </c>
      <c r="D10" s="51">
        <f>ütemterv!O14</f>
        <v>75000</v>
      </c>
      <c r="E10" s="51">
        <v>0</v>
      </c>
      <c r="F10" s="51">
        <v>0</v>
      </c>
      <c r="G10" s="51">
        <v>0</v>
      </c>
    </row>
    <row r="11" spans="1:7" s="27" customFormat="1" ht="32.25" customHeight="1">
      <c r="A11" s="30"/>
      <c r="B11" s="49"/>
      <c r="C11" s="52" t="s">
        <v>67</v>
      </c>
      <c r="D11" s="53">
        <f>SUM(D12:D14)</f>
        <v>7613517</v>
      </c>
      <c r="E11" s="53">
        <f>SUM(E12:E14)</f>
        <v>0</v>
      </c>
      <c r="F11" s="53">
        <f>SUM(F12:F14)</f>
        <v>0</v>
      </c>
      <c r="G11" s="53">
        <f>SUM(G12:G14)</f>
        <v>0</v>
      </c>
    </row>
    <row r="12" spans="1:108" s="27" customFormat="1" ht="32.25" customHeight="1">
      <c r="A12" s="31" t="s">
        <v>69</v>
      </c>
      <c r="B12" s="49" t="s">
        <v>31</v>
      </c>
      <c r="C12" s="50" t="s">
        <v>32</v>
      </c>
      <c r="D12" s="51">
        <f>ütemterv!O10</f>
        <v>7013517</v>
      </c>
      <c r="E12" s="51">
        <v>0</v>
      </c>
      <c r="F12" s="51">
        <v>0</v>
      </c>
      <c r="G12" s="51">
        <v>0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</row>
    <row r="13" spans="1:7" s="25" customFormat="1" ht="15">
      <c r="A13" s="29"/>
      <c r="B13" s="49" t="s">
        <v>33</v>
      </c>
      <c r="C13" s="50" t="s">
        <v>34</v>
      </c>
      <c r="D13" s="51">
        <f>ütemterv!O13</f>
        <v>600000</v>
      </c>
      <c r="E13" s="51">
        <v>0</v>
      </c>
      <c r="F13" s="51">
        <v>0</v>
      </c>
      <c r="G13" s="51">
        <v>0</v>
      </c>
    </row>
    <row r="14" spans="1:7" s="25" customFormat="1" ht="15">
      <c r="A14" s="29"/>
      <c r="B14" s="49" t="s">
        <v>35</v>
      </c>
      <c r="C14" s="50" t="s">
        <v>36</v>
      </c>
      <c r="D14" s="51">
        <v>0</v>
      </c>
      <c r="E14" s="51">
        <v>0</v>
      </c>
      <c r="F14" s="51">
        <v>0</v>
      </c>
      <c r="G14" s="51">
        <v>0</v>
      </c>
    </row>
    <row r="15" spans="1:7" s="25" customFormat="1" ht="15">
      <c r="A15" s="29"/>
      <c r="B15" s="54"/>
      <c r="C15" s="52"/>
      <c r="D15" s="53"/>
      <c r="E15" s="53"/>
      <c r="F15" s="53"/>
      <c r="G15" s="53"/>
    </row>
    <row r="16" spans="1:7" s="25" customFormat="1" ht="15">
      <c r="A16" s="29"/>
      <c r="B16" s="54" t="s">
        <v>37</v>
      </c>
      <c r="C16" s="52" t="s">
        <v>38</v>
      </c>
      <c r="D16" s="53">
        <f>ütemterv!O15</f>
        <v>38068973</v>
      </c>
      <c r="E16" s="53">
        <v>25000000</v>
      </c>
      <c r="F16" s="53">
        <v>25000000</v>
      </c>
      <c r="G16" s="53">
        <v>25000000</v>
      </c>
    </row>
    <row r="17" spans="1:7" s="25" customFormat="1" ht="13.5" customHeight="1">
      <c r="A17" s="29"/>
      <c r="B17" s="49"/>
      <c r="C17" s="55"/>
      <c r="D17" s="56"/>
      <c r="E17" s="56"/>
      <c r="F17" s="56"/>
      <c r="G17" s="56"/>
    </row>
    <row r="18" spans="1:7" s="25" customFormat="1" ht="17.25" customHeight="1">
      <c r="A18" s="29"/>
      <c r="B18" s="57" t="s">
        <v>70</v>
      </c>
      <c r="C18" s="58" t="s">
        <v>68</v>
      </c>
      <c r="D18" s="59">
        <f>SUM(D6+D11+D16)</f>
        <v>139782989</v>
      </c>
      <c r="E18" s="59">
        <f>SUM(E6+E11+E16)</f>
        <v>119470000</v>
      </c>
      <c r="F18" s="59">
        <f>SUM(F6+F11+F16)</f>
        <v>120980000</v>
      </c>
      <c r="G18" s="59">
        <f>SUM(G6+G11+G16)</f>
        <v>122250000</v>
      </c>
    </row>
    <row r="19" spans="1:7" s="25" customFormat="1" ht="15">
      <c r="A19" s="29"/>
      <c r="B19" s="54"/>
      <c r="C19" s="60"/>
      <c r="D19" s="53"/>
      <c r="E19" s="53"/>
      <c r="F19" s="53"/>
      <c r="G19" s="53"/>
    </row>
    <row r="20" spans="1:7" s="25" customFormat="1" ht="15">
      <c r="A20" s="31" t="s">
        <v>71</v>
      </c>
      <c r="B20" s="61"/>
      <c r="C20" s="62" t="s">
        <v>69</v>
      </c>
      <c r="D20" s="53">
        <f>SUM(D21:D25)</f>
        <v>114616673</v>
      </c>
      <c r="E20" s="53">
        <f>SUM(E21:E25)</f>
        <v>116000000</v>
      </c>
      <c r="F20" s="53">
        <f>SUM(F21:F25)</f>
        <v>117500000</v>
      </c>
      <c r="G20" s="53">
        <f>SUM(G21:G25)</f>
        <v>118770000</v>
      </c>
    </row>
    <row r="21" spans="1:7" s="25" customFormat="1" ht="18.75" customHeight="1">
      <c r="A21" s="31"/>
      <c r="B21" s="49" t="s">
        <v>39</v>
      </c>
      <c r="C21" s="63" t="s">
        <v>40</v>
      </c>
      <c r="D21" s="51">
        <f>ütemterv!O18</f>
        <v>50385306.5</v>
      </c>
      <c r="E21" s="51">
        <v>47500000</v>
      </c>
      <c r="F21" s="51">
        <v>49000000</v>
      </c>
      <c r="G21" s="51">
        <v>49500000</v>
      </c>
    </row>
    <row r="22" spans="1:7" s="25" customFormat="1" ht="15">
      <c r="A22" s="29"/>
      <c r="B22" s="49" t="s">
        <v>41</v>
      </c>
      <c r="C22" s="55" t="s">
        <v>42</v>
      </c>
      <c r="D22" s="51">
        <f>ütemterv!O19</f>
        <v>8548221.5</v>
      </c>
      <c r="E22" s="51">
        <v>8000000</v>
      </c>
      <c r="F22" s="51">
        <v>8000000</v>
      </c>
      <c r="G22" s="51">
        <v>8100000</v>
      </c>
    </row>
    <row r="23" spans="1:7" s="25" customFormat="1" ht="15">
      <c r="A23" s="29"/>
      <c r="B23" s="49" t="s">
        <v>43</v>
      </c>
      <c r="C23" s="50" t="s">
        <v>44</v>
      </c>
      <c r="D23" s="51">
        <f>ütemterv!O20</f>
        <v>36080326</v>
      </c>
      <c r="E23" s="51">
        <v>36000000</v>
      </c>
      <c r="F23" s="51">
        <v>36000000</v>
      </c>
      <c r="G23" s="51">
        <v>36500000</v>
      </c>
    </row>
    <row r="24" spans="1:68" s="34" customFormat="1" ht="22.5" customHeight="1">
      <c r="A24" s="33" t="s">
        <v>72</v>
      </c>
      <c r="B24" s="49" t="s">
        <v>45</v>
      </c>
      <c r="C24" s="63" t="s">
        <v>46</v>
      </c>
      <c r="D24" s="51">
        <f>ütemterv!O21</f>
        <v>2700000</v>
      </c>
      <c r="E24" s="51">
        <v>2500000</v>
      </c>
      <c r="F24" s="51">
        <v>2500000</v>
      </c>
      <c r="G24" s="51">
        <v>2500000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</row>
    <row r="25" spans="2:7" s="25" customFormat="1" ht="15">
      <c r="B25" s="49" t="s">
        <v>47</v>
      </c>
      <c r="C25" s="63" t="s">
        <v>48</v>
      </c>
      <c r="D25" s="51">
        <f>ütemterv!O22</f>
        <v>16902819</v>
      </c>
      <c r="E25" s="51">
        <v>22000000</v>
      </c>
      <c r="F25" s="51">
        <v>22000000</v>
      </c>
      <c r="G25" s="51">
        <v>22170000</v>
      </c>
    </row>
    <row r="26" spans="2:7" s="25" customFormat="1" ht="15">
      <c r="B26" s="49"/>
      <c r="C26" s="63"/>
      <c r="D26" s="51"/>
      <c r="E26" s="51"/>
      <c r="F26" s="51"/>
      <c r="G26" s="51"/>
    </row>
    <row r="27" spans="2:7" s="25" customFormat="1" ht="15">
      <c r="B27" s="61"/>
      <c r="C27" s="62" t="s">
        <v>71</v>
      </c>
      <c r="D27" s="53">
        <f>SUM(D28:D29,D30)</f>
        <v>21266316</v>
      </c>
      <c r="E27" s="53">
        <f>SUM(E28:E29,E30)</f>
        <v>1000000</v>
      </c>
      <c r="F27" s="53">
        <f>SUM(F28:F29,F30)</f>
        <v>1000000</v>
      </c>
      <c r="G27" s="53">
        <f>SUM(G28:G29,G30)</f>
        <v>1000000</v>
      </c>
    </row>
    <row r="28" spans="2:7" s="25" customFormat="1" ht="15">
      <c r="B28" s="49" t="s">
        <v>49</v>
      </c>
      <c r="C28" s="63" t="s">
        <v>50</v>
      </c>
      <c r="D28" s="51">
        <f>ütemterv!O23</f>
        <v>1944400</v>
      </c>
      <c r="E28" s="51">
        <v>500000</v>
      </c>
      <c r="F28" s="51">
        <v>500000</v>
      </c>
      <c r="G28" s="51">
        <v>500000</v>
      </c>
    </row>
    <row r="29" spans="2:7" s="25" customFormat="1" ht="15">
      <c r="B29" s="49" t="s">
        <v>51</v>
      </c>
      <c r="C29" s="63" t="s">
        <v>12</v>
      </c>
      <c r="D29" s="51">
        <f>ütemterv!O24</f>
        <v>19321916</v>
      </c>
      <c r="E29" s="51">
        <v>500000</v>
      </c>
      <c r="F29" s="51">
        <v>500000</v>
      </c>
      <c r="G29" s="51">
        <v>500000</v>
      </c>
    </row>
    <row r="30" spans="2:7" s="25" customFormat="1" ht="15">
      <c r="B30" s="49" t="s">
        <v>52</v>
      </c>
      <c r="C30" s="63" t="s">
        <v>53</v>
      </c>
      <c r="D30" s="51">
        <v>0</v>
      </c>
      <c r="E30" s="51">
        <v>0</v>
      </c>
      <c r="F30" s="51">
        <v>0</v>
      </c>
      <c r="G30" s="51">
        <v>0</v>
      </c>
    </row>
    <row r="31" spans="2:7" s="25" customFormat="1" ht="15">
      <c r="B31" s="49"/>
      <c r="C31" s="63"/>
      <c r="D31" s="51"/>
      <c r="E31" s="51"/>
      <c r="F31" s="51"/>
      <c r="G31" s="51"/>
    </row>
    <row r="32" spans="2:7" s="25" customFormat="1" ht="15">
      <c r="B32" s="54" t="s">
        <v>54</v>
      </c>
      <c r="C32" s="62" t="s">
        <v>55</v>
      </c>
      <c r="D32" s="53">
        <v>3900000</v>
      </c>
      <c r="E32" s="53">
        <v>2470000</v>
      </c>
      <c r="F32" s="53">
        <v>2480000</v>
      </c>
      <c r="G32" s="53">
        <v>2480000</v>
      </c>
    </row>
    <row r="33" spans="2:7" s="25" customFormat="1" ht="15">
      <c r="B33" s="54"/>
      <c r="C33" s="62"/>
      <c r="D33" s="53"/>
      <c r="E33" s="53"/>
      <c r="F33" s="53"/>
      <c r="G33" s="53"/>
    </row>
    <row r="34" spans="2:7" s="25" customFormat="1" ht="15">
      <c r="B34" s="57" t="s">
        <v>73</v>
      </c>
      <c r="C34" s="58" t="s">
        <v>74</v>
      </c>
      <c r="D34" s="59">
        <f>SUM(D27,D20,D32)</f>
        <v>139782989</v>
      </c>
      <c r="E34" s="59">
        <f>SUM(E27,E20,E32)</f>
        <v>119470000</v>
      </c>
      <c r="F34" s="59">
        <f>SUM(F27,F20,F32)</f>
        <v>120980000</v>
      </c>
      <c r="G34" s="59">
        <f>SUM(G27,G20,G32)</f>
        <v>122250000</v>
      </c>
    </row>
    <row r="35" spans="4:7" ht="15">
      <c r="D35" s="84"/>
      <c r="E35" s="84"/>
      <c r="F35" s="84"/>
      <c r="G35" s="84"/>
    </row>
  </sheetData>
  <sheetProtection/>
  <mergeCells count="4">
    <mergeCell ref="A1:G1"/>
    <mergeCell ref="A2:G2"/>
    <mergeCell ref="B3:G3"/>
    <mergeCell ref="B4:G4"/>
  </mergeCells>
  <printOptions gridLines="1" headings="1" horizontalCentered="1"/>
  <pageMargins left="0.31496062992125984" right="0.1968503937007874" top="0.7874015748031497" bottom="0.7874015748031497" header="0.5118110236220472" footer="0.5118110236220472"/>
  <pageSetup cellComments="atEnd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KFulopSzilvia</cp:lastModifiedBy>
  <cp:lastPrinted>2020-09-17T09:06:55Z</cp:lastPrinted>
  <dcterms:created xsi:type="dcterms:W3CDTF">2012-02-14T10:11:54Z</dcterms:created>
  <dcterms:modified xsi:type="dcterms:W3CDTF">2020-11-27T07:28:14Z</dcterms:modified>
  <cp:category/>
  <cp:version/>
  <cp:contentType/>
  <cp:contentStatus/>
</cp:coreProperties>
</file>